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Silver\Downloads\"/>
    </mc:Choice>
  </mc:AlternateContent>
  <xr:revisionPtr revIDLastSave="0" documentId="13_ncr:1_{938830B8-1329-4563-BD5D-E7BF64B63295}" xr6:coauthVersionLast="45" xr6:coauthVersionMax="45" xr10:uidLastSave="{00000000-0000-0000-0000-000000000000}"/>
  <bookViews>
    <workbookView xWindow="-120" yWindow="-120" windowWidth="20730" windowHeight="11160" firstSheet="4" activeTab="8" xr2:uid="{00000000-000D-0000-FFFF-FFFF00000000}"/>
  </bookViews>
  <sheets>
    <sheet name="Nổi bật" sheetId="1" r:id="rId1"/>
    <sheet name="PT thị trường" sheetId="4" r:id="rId2"/>
    <sheet name="Các mốc" sheetId="8" r:id="rId3"/>
    <sheet name="Dự báo doanh thu" sheetId="6" r:id="rId4"/>
    <sheet name="Dự báo doanh thu 3 năm" sheetId="19" r:id="rId5"/>
    <sheet name="Dự bán bán hàng năm đầu" sheetId="11" r:id="rId6"/>
    <sheet name="Lãi lỗ" sheetId="14" r:id="rId7"/>
    <sheet name="Cân bằng" sheetId="15" r:id="rId8"/>
    <sheet name="Dòng tiền" sheetId="5" r:id="rId9"/>
  </sheets>
  <definedNames>
    <definedName name="_xlnm.Print_Area" localSheetId="2">'Các mốc'!$A$1:$H$26</definedName>
    <definedName name="_xlnm.Print_Area" localSheetId="7">'Cân bằng'!$A$1:$E$47</definedName>
    <definedName name="_xlnm.Print_Area" localSheetId="8">'Dòng tiền'!$A$1:$G$44</definedName>
    <definedName name="_xlnm.Print_Area" localSheetId="5">'Dự bán bán hàng năm đầu'!$A$1:$P$40</definedName>
    <definedName name="_xlnm.Print_Area" localSheetId="3">'Dự báo doanh thu'!$A$1:$O$25</definedName>
    <definedName name="_xlnm.Print_Area" localSheetId="4">'Dự báo doanh thu 3 năm'!$A$1:$I$55</definedName>
    <definedName name="_xlnm.Print_Area" localSheetId="6">'Lãi lỗ'!$A$1:$K$47</definedName>
    <definedName name="valuevx">42.314159</definedName>
    <definedName name="vertex42_copyright" hidden="1">"© 2016 Vertex42 LLC"</definedName>
    <definedName name="vertex42_id" hidden="1">"business-plan-workbook.xlsx"</definedName>
    <definedName name="vertex42_title" hidden="1">"Business Plan Template"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1" l="1"/>
  <c r="E47" i="19" l="1"/>
  <c r="D47" i="19"/>
  <c r="C47" i="19"/>
  <c r="E46" i="19"/>
  <c r="D46" i="19"/>
  <c r="C46" i="19"/>
  <c r="E45" i="19"/>
  <c r="D45" i="19"/>
  <c r="C45" i="19"/>
  <c r="E44" i="19"/>
  <c r="D44" i="19"/>
  <c r="C44" i="19"/>
  <c r="C48" i="19" s="1"/>
  <c r="E40" i="19"/>
  <c r="D40" i="19"/>
  <c r="D54" i="19" s="1"/>
  <c r="C40" i="19"/>
  <c r="C54" i="19" s="1"/>
  <c r="E39" i="19"/>
  <c r="D39" i="19"/>
  <c r="D53" i="19" s="1"/>
  <c r="C39" i="19"/>
  <c r="C53" i="19" s="1"/>
  <c r="E38" i="19"/>
  <c r="D38" i="19"/>
  <c r="D52" i="19" s="1"/>
  <c r="C38" i="19"/>
  <c r="E37" i="19"/>
  <c r="E51" i="19" s="1"/>
  <c r="D37" i="19"/>
  <c r="D51" i="19" s="1"/>
  <c r="C37" i="19"/>
  <c r="E34" i="19"/>
  <c r="D34" i="19"/>
  <c r="C34" i="19"/>
  <c r="E27" i="19"/>
  <c r="D27" i="19"/>
  <c r="C27" i="19"/>
  <c r="E20" i="19"/>
  <c r="D20" i="19"/>
  <c r="C20" i="19"/>
  <c r="D55" i="19" l="1"/>
  <c r="C51" i="19"/>
  <c r="E53" i="19"/>
  <c r="C52" i="19"/>
  <c r="E54" i="19"/>
  <c r="E52" i="19"/>
  <c r="D48" i="19"/>
  <c r="E48" i="19"/>
  <c r="C41" i="19"/>
  <c r="D41" i="19"/>
  <c r="E41" i="19"/>
  <c r="E55" i="19" l="1"/>
  <c r="C55" i="19"/>
  <c r="D39" i="15" l="1"/>
  <c r="D47" i="15" s="1"/>
  <c r="C39" i="15"/>
  <c r="D35" i="15"/>
  <c r="C35" i="15"/>
  <c r="D31" i="15"/>
  <c r="D44" i="15" s="1"/>
  <c r="C31" i="15"/>
  <c r="D20" i="15"/>
  <c r="C20" i="15"/>
  <c r="D16" i="15"/>
  <c r="C16" i="15"/>
  <c r="D10" i="15"/>
  <c r="C10" i="15"/>
  <c r="D45" i="15" l="1"/>
  <c r="C45" i="15"/>
  <c r="C44" i="15"/>
  <c r="C47" i="15"/>
  <c r="C21" i="15"/>
  <c r="C43" i="15" s="1"/>
  <c r="D21" i="15"/>
  <c r="D43" i="15" s="1"/>
  <c r="C40" i="15"/>
  <c r="D40" i="15"/>
  <c r="D46" i="15"/>
  <c r="C46" i="15" l="1"/>
  <c r="I41" i="14"/>
  <c r="F41" i="14"/>
  <c r="C41" i="14"/>
  <c r="I37" i="14"/>
  <c r="F37" i="14"/>
  <c r="C37" i="14"/>
  <c r="I15" i="14"/>
  <c r="F15" i="14"/>
  <c r="C15" i="14"/>
  <c r="I9" i="14"/>
  <c r="J7" i="14" s="1"/>
  <c r="F9" i="14"/>
  <c r="G6" i="14" s="1"/>
  <c r="C9" i="14"/>
  <c r="D9" i="14" s="1"/>
  <c r="D8" i="14"/>
  <c r="D7" i="14"/>
  <c r="J5" i="14"/>
  <c r="D5" i="14"/>
  <c r="G5" i="14" l="1"/>
  <c r="G8" i="14"/>
  <c r="D6" i="14"/>
  <c r="J6" i="14"/>
  <c r="C42" i="14"/>
  <c r="D37" i="14"/>
  <c r="G7" i="14"/>
  <c r="J8" i="14"/>
  <c r="F42" i="14"/>
  <c r="I42" i="14"/>
  <c r="C16" i="14"/>
  <c r="C43" i="14" s="1"/>
  <c r="C45" i="14" s="1"/>
  <c r="C47" i="14" s="1"/>
  <c r="F16" i="14"/>
  <c r="G16" i="14" s="1"/>
  <c r="I16" i="14"/>
  <c r="J16" i="14" s="1"/>
  <c r="D16" i="14"/>
  <c r="I43" i="14"/>
  <c r="I45" i="14" s="1"/>
  <c r="I47" i="14" s="1"/>
  <c r="D40" i="14"/>
  <c r="D39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G40" i="14"/>
  <c r="G39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9" i="14"/>
  <c r="J40" i="14"/>
  <c r="J39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9" i="14"/>
  <c r="D19" i="14"/>
  <c r="G19" i="14"/>
  <c r="D42" i="14"/>
  <c r="G42" i="14"/>
  <c r="J42" i="14"/>
  <c r="D41" i="14"/>
  <c r="G41" i="14"/>
  <c r="J41" i="14"/>
  <c r="G37" i="14"/>
  <c r="J37" i="14"/>
  <c r="F43" i="14" l="1"/>
  <c r="F45" i="14" s="1"/>
  <c r="F47" i="14" s="1"/>
  <c r="C5" i="11" l="1"/>
  <c r="D5" i="11" s="1"/>
  <c r="E5" i="11" s="1"/>
  <c r="F5" i="11" s="1"/>
  <c r="G5" i="11" s="1"/>
  <c r="H5" i="11" s="1"/>
  <c r="I5" i="11" s="1"/>
  <c r="K5" i="11" s="1"/>
  <c r="L5" i="11" s="1"/>
  <c r="M5" i="11" s="1"/>
  <c r="N5" i="11" s="1"/>
  <c r="N34" i="11"/>
  <c r="N39" i="11" s="1"/>
  <c r="M34" i="11"/>
  <c r="M39" i="11" s="1"/>
  <c r="L34" i="11"/>
  <c r="L39" i="11" s="1"/>
  <c r="K34" i="11"/>
  <c r="K39" i="11" s="1"/>
  <c r="J34" i="11"/>
  <c r="J39" i="11" s="1"/>
  <c r="I34" i="11"/>
  <c r="I39" i="11" s="1"/>
  <c r="H34" i="11"/>
  <c r="H39" i="11" s="1"/>
  <c r="G34" i="11"/>
  <c r="G39" i="11" s="1"/>
  <c r="F34" i="11"/>
  <c r="F39" i="11" s="1"/>
  <c r="E34" i="11"/>
  <c r="E39" i="11" s="1"/>
  <c r="D34" i="11"/>
  <c r="D39" i="11" s="1"/>
  <c r="C34" i="11"/>
  <c r="C39" i="11" s="1"/>
  <c r="N33" i="11"/>
  <c r="N38" i="11" s="1"/>
  <c r="M33" i="11"/>
  <c r="M38" i="11" s="1"/>
  <c r="L33" i="11"/>
  <c r="L38" i="11" s="1"/>
  <c r="K33" i="11"/>
  <c r="K38" i="11" s="1"/>
  <c r="J33" i="11"/>
  <c r="J38" i="11" s="1"/>
  <c r="I33" i="11"/>
  <c r="I38" i="11" s="1"/>
  <c r="H33" i="11"/>
  <c r="H38" i="11" s="1"/>
  <c r="G33" i="11"/>
  <c r="G38" i="11" s="1"/>
  <c r="F33" i="11"/>
  <c r="F38" i="11" s="1"/>
  <c r="E33" i="11"/>
  <c r="E38" i="11" s="1"/>
  <c r="D33" i="11"/>
  <c r="D38" i="11" s="1"/>
  <c r="C33" i="11"/>
  <c r="C38" i="11" s="1"/>
  <c r="N32" i="11"/>
  <c r="N37" i="11" s="1"/>
  <c r="N40" i="11" s="1"/>
  <c r="M32" i="11"/>
  <c r="M37" i="11" s="1"/>
  <c r="L32" i="11"/>
  <c r="L37" i="11" s="1"/>
  <c r="K32" i="11"/>
  <c r="K37" i="11" s="1"/>
  <c r="J32" i="11"/>
  <c r="J37" i="11" s="1"/>
  <c r="J40" i="11" s="1"/>
  <c r="I32" i="11"/>
  <c r="I37" i="11" s="1"/>
  <c r="I40" i="11" s="1"/>
  <c r="H32" i="11"/>
  <c r="H37" i="11" s="1"/>
  <c r="H40" i="11" s="1"/>
  <c r="G32" i="11"/>
  <c r="G37" i="11" s="1"/>
  <c r="G40" i="11" s="1"/>
  <c r="F32" i="11"/>
  <c r="F37" i="11" s="1"/>
  <c r="F40" i="11" s="1"/>
  <c r="E32" i="11"/>
  <c r="E37" i="11" s="1"/>
  <c r="D32" i="11"/>
  <c r="D37" i="11" s="1"/>
  <c r="C32" i="11"/>
  <c r="C37" i="11" s="1"/>
  <c r="O29" i="11"/>
  <c r="B29" i="11"/>
  <c r="O28" i="11"/>
  <c r="B28" i="11"/>
  <c r="O27" i="11"/>
  <c r="B27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21" i="11"/>
  <c r="M21" i="11"/>
  <c r="L21" i="11"/>
  <c r="L24" i="11" s="1"/>
  <c r="K21" i="11"/>
  <c r="K24" i="11" s="1"/>
  <c r="J21" i="11"/>
  <c r="J24" i="11" s="1"/>
  <c r="I21" i="11"/>
  <c r="I24" i="11" s="1"/>
  <c r="H21" i="11"/>
  <c r="H24" i="11" s="1"/>
  <c r="G21" i="11"/>
  <c r="F21" i="11"/>
  <c r="E21" i="11"/>
  <c r="D21" i="11"/>
  <c r="D24" i="11" s="1"/>
  <c r="C21" i="11"/>
  <c r="C24" i="11" s="1"/>
  <c r="N18" i="11"/>
  <c r="M18" i="11"/>
  <c r="L18" i="11"/>
  <c r="K18" i="11"/>
  <c r="J18" i="11"/>
  <c r="I18" i="11"/>
  <c r="H18" i="11"/>
  <c r="G18" i="11"/>
  <c r="F18" i="11"/>
  <c r="E18" i="11"/>
  <c r="D18" i="11"/>
  <c r="B18" i="11"/>
  <c r="B34" i="11" s="1"/>
  <c r="N17" i="11"/>
  <c r="M17" i="11"/>
  <c r="L17" i="11"/>
  <c r="K17" i="11"/>
  <c r="J17" i="11"/>
  <c r="I17" i="11"/>
  <c r="H17" i="11"/>
  <c r="G17" i="11"/>
  <c r="F17" i="11"/>
  <c r="E17" i="11"/>
  <c r="D17" i="11"/>
  <c r="B17" i="11"/>
  <c r="B33" i="11" s="1"/>
  <c r="N16" i="11"/>
  <c r="M16" i="11"/>
  <c r="L16" i="11"/>
  <c r="K16" i="11"/>
  <c r="J16" i="11"/>
  <c r="I16" i="11"/>
  <c r="H16" i="11"/>
  <c r="G16" i="11"/>
  <c r="F16" i="11"/>
  <c r="E16" i="11"/>
  <c r="D16" i="11"/>
  <c r="B16" i="11"/>
  <c r="B32" i="11" s="1"/>
  <c r="O13" i="11"/>
  <c r="O12" i="11"/>
  <c r="O11" i="11"/>
  <c r="O8" i="11"/>
  <c r="O7" i="11"/>
  <c r="O6" i="11"/>
  <c r="B11" i="11" l="1"/>
  <c r="B37" i="11" s="1"/>
  <c r="B13" i="11"/>
  <c r="B39" i="11" s="1"/>
  <c r="E24" i="11"/>
  <c r="M24" i="11"/>
  <c r="K40" i="11"/>
  <c r="B12" i="11"/>
  <c r="B38" i="11" s="1"/>
  <c r="F24" i="11"/>
  <c r="N24" i="11"/>
  <c r="D40" i="11"/>
  <c r="L40" i="11"/>
  <c r="G24" i="11"/>
  <c r="E40" i="11"/>
  <c r="M40" i="11"/>
  <c r="O38" i="11"/>
  <c r="O39" i="11"/>
  <c r="O22" i="11"/>
  <c r="O23" i="11"/>
  <c r="O16" i="11"/>
  <c r="O17" i="11"/>
  <c r="O18" i="11"/>
  <c r="C40" i="11"/>
  <c r="O37" i="11"/>
  <c r="O21" i="11"/>
  <c r="B23" i="11"/>
  <c r="O32" i="11"/>
  <c r="O33" i="11"/>
  <c r="O34" i="11"/>
  <c r="B21" i="11" l="1"/>
  <c r="O40" i="11"/>
  <c r="B22" i="11"/>
  <c r="O24" i="11"/>
  <c r="C21" i="8" l="1"/>
  <c r="E21" i="8" s="1"/>
  <c r="D21" i="8" s="1"/>
  <c r="E20" i="8"/>
  <c r="D20" i="8" s="1"/>
  <c r="F26" i="8"/>
  <c r="H8" i="6"/>
  <c r="I8" i="6"/>
  <c r="J8" i="6"/>
  <c r="K8" i="6"/>
  <c r="L8" i="6"/>
  <c r="M8" i="6"/>
  <c r="N8" i="6"/>
  <c r="G8" i="6"/>
  <c r="F8" i="6"/>
  <c r="E8" i="6"/>
  <c r="D8" i="6"/>
  <c r="C8" i="6"/>
  <c r="C22" i="8" l="1"/>
  <c r="C23" i="8"/>
  <c r="C24" i="8" s="1"/>
  <c r="E21" i="5"/>
  <c r="F21" i="5"/>
  <c r="D21" i="5"/>
  <c r="E16" i="5"/>
  <c r="F16" i="5"/>
  <c r="D16" i="5"/>
  <c r="E12" i="5"/>
  <c r="F12" i="5"/>
  <c r="D12" i="5"/>
  <c r="D31" i="5"/>
  <c r="D36" i="5"/>
  <c r="D41" i="5"/>
  <c r="D42" i="5" l="1"/>
  <c r="E22" i="5"/>
  <c r="E22" i="8"/>
  <c r="D22" i="8" s="1"/>
  <c r="E23" i="8"/>
  <c r="D23" i="8" s="1"/>
  <c r="C25" i="8"/>
  <c r="E24" i="8"/>
  <c r="D24" i="8" s="1"/>
  <c r="D22" i="5"/>
  <c r="F22" i="5"/>
  <c r="F41" i="5"/>
  <c r="F36" i="5"/>
  <c r="F31" i="5"/>
  <c r="E4" i="5"/>
  <c r="E3" i="5" s="1"/>
  <c r="D3" i="5"/>
  <c r="E41" i="5"/>
  <c r="E36" i="5"/>
  <c r="E31" i="5"/>
  <c r="D44" i="5" l="1"/>
  <c r="D24" i="5"/>
  <c r="D8" i="5"/>
  <c r="E24" i="5"/>
  <c r="E8" i="5"/>
  <c r="E25" i="8"/>
  <c r="D25" i="8" s="1"/>
  <c r="F42" i="5"/>
  <c r="F44" i="5" s="1"/>
  <c r="E42" i="5"/>
  <c r="E44" i="5" s="1"/>
  <c r="F4" i="5"/>
  <c r="F3" i="5" s="1"/>
  <c r="F24" i="5" l="1"/>
  <c r="F8" i="5"/>
  <c r="D6" i="5"/>
  <c r="E5" i="5" s="1"/>
  <c r="E6" i="5" s="1"/>
  <c r="F5" i="5" s="1"/>
  <c r="I8" i="4"/>
  <c r="H8" i="4"/>
  <c r="G8" i="4"/>
  <c r="F8" i="4"/>
  <c r="E8" i="4"/>
  <c r="D8" i="4"/>
  <c r="C8" i="4"/>
  <c r="F6" i="5" l="1"/>
  <c r="E20" i="1" l="1"/>
  <c r="E19" i="1"/>
  <c r="E18" i="1"/>
</calcChain>
</file>

<file path=xl/sharedStrings.xml><?xml version="1.0" encoding="utf-8"?>
<sst xmlns="http://schemas.openxmlformats.org/spreadsheetml/2006/main" count="278" uniqueCount="203">
  <si>
    <t>Year 1</t>
  </si>
  <si>
    <t>Year 2</t>
  </si>
  <si>
    <t>Year 3</t>
  </si>
  <si>
    <t>X-Axis Label</t>
  </si>
  <si>
    <t>TEMPLATE</t>
  </si>
  <si>
    <t>Resources</t>
  </si>
  <si>
    <t>Year 4</t>
  </si>
  <si>
    <t>Year 5</t>
  </si>
  <si>
    <t>Milestone</t>
  </si>
  <si>
    <t>Start Date</t>
  </si>
  <si>
    <t>End Date</t>
  </si>
  <si>
    <t>Budget</t>
  </si>
  <si>
    <t>Duration</t>
  </si>
  <si>
    <t>Category 1</t>
  </si>
  <si>
    <t>Category 2</t>
  </si>
  <si>
    <t>Category 3</t>
  </si>
  <si>
    <t>Category 4</t>
  </si>
  <si>
    <t>Total INCOME</t>
  </si>
  <si>
    <t>Gifts Given</t>
  </si>
  <si>
    <t>NET INCOME</t>
  </si>
  <si>
    <t>% of OI</t>
  </si>
  <si>
    <t>3-Year Profit and Loss</t>
  </si>
  <si>
    <t>Total Other Assets</t>
  </si>
  <si>
    <t>{42}</t>
  </si>
  <si>
    <t>Vertex42.com: Profit and Loss Projection Template</t>
  </si>
  <si>
    <t>Vertex42.com: Sales Forecast Template</t>
  </si>
  <si>
    <t>For more information about the profit and loss projection, see the template below.</t>
  </si>
  <si>
    <t>See the following sales forecast template for more information, charts, and graphs.</t>
  </si>
  <si>
    <t xml:space="preserve">First Month: </t>
  </si>
  <si>
    <t>Biểu đồ những điểm nổi bật</t>
  </si>
  <si>
    <t>Lợi nhuận</t>
  </si>
  <si>
    <t>Chi phí</t>
  </si>
  <si>
    <t>Doanh thu</t>
  </si>
  <si>
    <t>Tài sản</t>
  </si>
  <si>
    <t>Tăng trưởng</t>
  </si>
  <si>
    <t>Phân khúc</t>
  </si>
  <si>
    <t>Cặp đôi trẻ</t>
  </si>
  <si>
    <t>Cặp đôi già</t>
  </si>
  <si>
    <t>Gia đình</t>
  </si>
  <si>
    <t>Tổng</t>
  </si>
  <si>
    <t>Khách hàng</t>
  </si>
  <si>
    <t>Phân tích thị trường</t>
  </si>
  <si>
    <t>Tỷ lệ tăng trưởng hàng năm kép</t>
  </si>
  <si>
    <t>Các mốc cần đạt được</t>
  </si>
  <si>
    <t>Mốc 1</t>
  </si>
  <si>
    <t>Mốc 2</t>
  </si>
  <si>
    <t>Mốc 3</t>
  </si>
  <si>
    <t>Mốc 4</t>
  </si>
  <si>
    <t>Mốc 5</t>
  </si>
  <si>
    <t>Mốc 6</t>
  </si>
  <si>
    <t>Ước tính doanh thu 12 tháng</t>
  </si>
  <si>
    <t>Sản phẩm</t>
  </si>
  <si>
    <t>Sản phẩm 1</t>
  </si>
  <si>
    <t>Sản phẩm 2</t>
  </si>
  <si>
    <t>Sản phẩm 3</t>
  </si>
  <si>
    <t>Sản phẩm 4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</si>
  <si>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</si>
  <si>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</si>
  <si>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</si>
  <si>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</si>
  <si>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</si>
  <si>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</si>
  <si>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</si>
  <si>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</si>
  <si>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</si>
  <si>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</si>
  <si>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</si>
  <si>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</si>
  <si>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Dự báo doanh thu trong 3 năm</t>
  </si>
  <si>
    <t>Số lượng bán</t>
  </si>
  <si>
    <t>Đơn giá</t>
  </si>
  <si>
    <t>Chi phí mỗi sản phẩm</t>
  </si>
  <si>
    <t>Dự báo bán hàng năm đầu tiên</t>
  </si>
  <si>
    <t>Tổng lượng bán</t>
  </si>
  <si>
    <t>Sản phẩm A</t>
  </si>
  <si>
    <t>Sản phẩm B</t>
  </si>
  <si>
    <t>Sản phẩm C</t>
  </si>
  <si>
    <t>Tăng trưởng doanh thu</t>
  </si>
  <si>
    <t>Chi phí đơn vị</t>
  </si>
  <si>
    <t>Lợi nhuận gộp</t>
  </si>
  <si>
    <t>Lợi nhuận biên</t>
  </si>
  <si>
    <t>Biên trung bình</t>
  </si>
  <si>
    <t>Giá trung bình</t>
  </si>
  <si>
    <t>Tăng trưởng trung bình</t>
  </si>
  <si>
    <t>Tổng doanh thu</t>
  </si>
  <si>
    <t>Chi phí trung bình</t>
  </si>
  <si>
    <t>Thu nhập</t>
  </si>
  <si>
    <t>Thu nhập chủ động</t>
  </si>
  <si>
    <t>Tổng thu nhập chủ động (OI)</t>
  </si>
  <si>
    <t>Thu nhập bị động</t>
  </si>
  <si>
    <t>Lãi suất</t>
  </si>
  <si>
    <t>Cho thuê</t>
  </si>
  <si>
    <t>Được nhận</t>
  </si>
  <si>
    <t>Quyên góp</t>
  </si>
  <si>
    <t>Tổng thu nhập bị động</t>
  </si>
  <si>
    <t>Chi phí hoạt động</t>
  </si>
  <si>
    <t>Kế toán và pháp lý</t>
  </si>
  <si>
    <t>Quảng cáo</t>
  </si>
  <si>
    <t>Khấu hao</t>
  </si>
  <si>
    <t>Phí và đăng ký</t>
  </si>
  <si>
    <t>Bảo hiểm</t>
  </si>
  <si>
    <t>Lãi vay</t>
  </si>
  <si>
    <t>Bảo dưỡng và sửa chữa</t>
  </si>
  <si>
    <t>Văn phòng phẩm</t>
  </si>
  <si>
    <t>Chi phí lương</t>
  </si>
  <si>
    <t>Bưu chính</t>
  </si>
  <si>
    <t>Thuê</t>
  </si>
  <si>
    <t>Nghiên cứu và phát triển</t>
  </si>
  <si>
    <t>Tiền công</t>
  </si>
  <si>
    <t>Thuế</t>
  </si>
  <si>
    <t>Điện thoại</t>
  </si>
  <si>
    <t>Di chuyển</t>
  </si>
  <si>
    <t>Tiện ích</t>
  </si>
  <si>
    <t>Website</t>
  </si>
  <si>
    <t>Tổng chi phí hoạt động</t>
  </si>
  <si>
    <t>Nội thất, Thiết bị &amp; Phần mềm</t>
  </si>
  <si>
    <t>Chi phí không định kỳ</t>
  </si>
  <si>
    <t>Tổng chi phí không định kỳ</t>
  </si>
  <si>
    <t>Tổng chi phí</t>
  </si>
  <si>
    <t>Doanh thu trước thuế</t>
  </si>
  <si>
    <t>Doanh thu sau thuế</t>
  </si>
  <si>
    <t>Phân phối cho chủ sở hữu/ đầu tư</t>
  </si>
  <si>
    <t>Điều chỉnh để giữ lại thu nhập</t>
  </si>
  <si>
    <t>Tài sản lưu động</t>
  </si>
  <si>
    <t>Tiền mặt</t>
  </si>
  <si>
    <t>Đầu tư</t>
  </si>
  <si>
    <t>Tài khoản có thể nhận</t>
  </si>
  <si>
    <t>Tồn kho</t>
  </si>
  <si>
    <t>Chi phí trả trước</t>
  </si>
  <si>
    <t>Đầu tư dài hạn</t>
  </si>
  <si>
    <t>Đầu tư ngắn hạn</t>
  </si>
  <si>
    <t>Tài sản cố định</t>
  </si>
  <si>
    <t>Tài sản, nhà máy và thiết bị</t>
  </si>
  <si>
    <t>(Khấu hao lũy kế)</t>
  </si>
  <si>
    <t>Tài sản vô hình</t>
  </si>
  <si>
    <t>Tổng tài sản lưu động</t>
  </si>
  <si>
    <t>Tổng tài sản cố định</t>
  </si>
  <si>
    <t>Tài sản khác</t>
  </si>
  <si>
    <t>Thuế thu nhập hoãn lại</t>
  </si>
  <si>
    <t>Khác</t>
  </si>
  <si>
    <t>Tổng tài sản</t>
  </si>
  <si>
    <t>Nợ và vốn chủ sở hữu</t>
  </si>
  <si>
    <t>Nợ ngắn hạn</t>
  </si>
  <si>
    <t>Các khoản phải trả</t>
  </si>
  <si>
    <t>Các khoản vay ngắn hạn</t>
  </si>
  <si>
    <t>Thuế thu nhập phải nộp</t>
  </si>
  <si>
    <t>Tích lũy tiền lương và tiền công</t>
  </si>
  <si>
    <t>Lợi nhuận chưa thu được</t>
  </si>
  <si>
    <t>Tỉ lệ hiện tại của khoản vay dài hạn</t>
  </si>
  <si>
    <t>Tổng nợ ngắn hạn phải trả</t>
  </si>
  <si>
    <t>Nợ dài hạn</t>
  </si>
  <si>
    <t>Tổng nợ dài hạn</t>
  </si>
  <si>
    <t>Vốn chủ sở hữu</t>
  </si>
  <si>
    <t>Đầu tư của chủ sở hữu</t>
  </si>
  <si>
    <t>Thu nhập giữ lại</t>
  </si>
  <si>
    <t>Tổng vốn chủ sở hữu</t>
  </si>
  <si>
    <t>Tổng nợ và vốn chủ sở hữu</t>
  </si>
  <si>
    <t>Tỷ số tài chính chung</t>
  </si>
  <si>
    <t>Tỷ lệ nợ (Tổng nợ phải trả / Tổng tài sản)</t>
  </si>
  <si>
    <t>Vốn lưu động (Tài sản hiện tại - Nợ ngắn hạn)</t>
  </si>
  <si>
    <t>Tỷ lệ tài sản trên vốn chủ sở hữu (Tổng tài sản / Vốn chủ sở hữu)</t>
  </si>
  <si>
    <t>Tỷ lệ nợ trên vốn chủ sở hữu (Tổng nợ phải trả / Vốn chủ sở hữu)</t>
  </si>
  <si>
    <t>Tỷ lệ tài sản lưu động (Tài sản lưu động / Nợ ngắn hạn)</t>
  </si>
  <si>
    <t>Cân bằng kế toán</t>
  </si>
  <si>
    <t>Dự báo dòng tiền</t>
  </si>
  <si>
    <t>Cân bằng tiền mặt</t>
  </si>
  <si>
    <t>Ngày kết thúc</t>
  </si>
  <si>
    <t>Tiền mặt cuối kỳ</t>
  </si>
  <si>
    <t>Tiền mặt đầu kỳ</t>
  </si>
  <si>
    <t>LƯU CHUYỂN TIỀN TỆ</t>
  </si>
  <si>
    <t>Tiền mặt từ hoạt động</t>
  </si>
  <si>
    <t>Biên lai từ khách hàng</t>
  </si>
  <si>
    <t>Giá thuê gộp</t>
  </si>
  <si>
    <t>Tổng tiền mặt từ hoạt động</t>
  </si>
  <si>
    <t>Tiền mặt từ tài chính</t>
  </si>
  <si>
    <t>Phát hành cổ phiếu</t>
  </si>
  <si>
    <t>Vay</t>
  </si>
  <si>
    <t>Tổng tiền mặt từ tài chính</t>
  </si>
  <si>
    <t>Tiền mặt từ đầu tư</t>
  </si>
  <si>
    <t>Bán tài sản và thiết bị</t>
  </si>
  <si>
    <t>Bộ sưu tập tiền gốc cho vay</t>
  </si>
  <si>
    <t>Bán chứng khoán đầu tư</t>
  </si>
  <si>
    <t>Tổng tiền mặt từ đầu tư</t>
  </si>
  <si>
    <t>Tổng dòng tiền</t>
  </si>
  <si>
    <t>DÒNG TIỀN RA</t>
  </si>
  <si>
    <t>Hoạt động</t>
  </si>
  <si>
    <t>Tiền lương</t>
  </si>
  <si>
    <t>Hàng tồn kho</t>
  </si>
  <si>
    <t>Chi phí hoạt động chung</t>
  </si>
  <si>
    <t>Quan tâm</t>
  </si>
  <si>
    <t>Thuế thu nhập</t>
  </si>
  <si>
    <t>Tổng số luồng từ hoạt động</t>
  </si>
  <si>
    <t>Tài chính</t>
  </si>
  <si>
    <t>Trả nợ vay</t>
  </si>
  <si>
    <t>Mua lại cổ phiếu</t>
  </si>
  <si>
    <t>Cổ tức được trả</t>
  </si>
  <si>
    <t>Tổng số tiền từ tài chính</t>
  </si>
  <si>
    <t>Mua tài sản và thiết bị</t>
  </si>
  <si>
    <t>Cho vay đối với các thực thể khác</t>
  </si>
  <si>
    <t>Mua chứng khoán đầu tư</t>
  </si>
  <si>
    <t>Tổng số tiền đầu tư từ đầu tư</t>
  </si>
  <si>
    <t>Tổng số tiền mặt</t>
  </si>
  <si>
    <t>LƯU CHUYỂN TIỀN MẶT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</si>
</sst>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[$-409]mmm\-yy;@"/>
  </numFmts>
  <fonts count="3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  <scheme val="minor"/>
    </font>
    <font>
      <i/>
      <sz val="11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Arial"/>
      <family val="2"/>
      <scheme val="minor"/>
    </font>
    <font>
      <u/>
      <sz val="10"/>
      <color indexed="12"/>
      <name val="Verdana"/>
      <family val="2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11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8"/>
      <color theme="1" tint="0.34998626667073579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 tint="0.34998626667073579"/>
      <name val="Arial"/>
      <family val="2"/>
    </font>
    <font>
      <sz val="8"/>
      <color theme="4"/>
      <name val="Arial"/>
      <family val="2"/>
    </font>
    <font>
      <sz val="10"/>
      <color theme="4"/>
      <name val="Arial"/>
      <family val="2"/>
      <scheme val="minor"/>
    </font>
    <font>
      <sz val="11"/>
      <color theme="0" tint="-0.34998626667073579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double">
        <color theme="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double">
        <color theme="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5" fillId="2" borderId="0" xfId="3"/>
    <xf numFmtId="0" fontId="4" fillId="0" borderId="0" xfId="0" applyFont="1"/>
    <xf numFmtId="0" fontId="6" fillId="0" borderId="3" xfId="0" applyFont="1" applyBorder="1"/>
    <xf numFmtId="0" fontId="7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0" fontId="3" fillId="2" borderId="0" xfId="3" applyFont="1" applyAlignment="1">
      <alignment vertical="center"/>
    </xf>
    <xf numFmtId="165" fontId="0" fillId="0" borderId="0" xfId="0" applyNumberFormat="1"/>
    <xf numFmtId="10" fontId="0" fillId="0" borderId="0" xfId="0" applyNumberFormat="1"/>
    <xf numFmtId="3" fontId="0" fillId="0" borderId="0" xfId="0" applyNumberFormat="1"/>
    <xf numFmtId="0" fontId="5" fillId="2" borderId="0" xfId="3" applyAlignment="1">
      <alignment horizontal="right"/>
    </xf>
    <xf numFmtId="0" fontId="1" fillId="3" borderId="2" xfId="4" applyBorder="1"/>
    <xf numFmtId="10" fontId="1" fillId="3" borderId="2" xfId="4" applyNumberFormat="1" applyBorder="1"/>
    <xf numFmtId="3" fontId="1" fillId="3" borderId="2" xfId="4" applyNumberFormat="1" applyBorder="1"/>
    <xf numFmtId="0" fontId="4" fillId="5" borderId="6" xfId="4" applyFont="1" applyFill="1" applyBorder="1" applyAlignment="1">
      <alignment vertical="center"/>
    </xf>
    <xf numFmtId="0" fontId="3" fillId="6" borderId="0" xfId="3" applyFont="1" applyFill="1" applyAlignment="1">
      <alignment vertical="center"/>
    </xf>
    <xf numFmtId="14" fontId="0" fillId="0" borderId="4" xfId="1" applyNumberFormat="1" applyFont="1" applyBorder="1" applyAlignment="1">
      <alignment vertical="center"/>
    </xf>
    <xf numFmtId="14" fontId="0" fillId="0" borderId="0" xfId="1" applyNumberFormat="1" applyFont="1" applyBorder="1" applyAlignment="1">
      <alignment vertical="center"/>
    </xf>
    <xf numFmtId="0" fontId="3" fillId="6" borderId="0" xfId="3" applyFont="1" applyFill="1" applyAlignment="1">
      <alignment horizontal="right" vertical="center"/>
    </xf>
    <xf numFmtId="166" fontId="0" fillId="0" borderId="0" xfId="0" applyNumberFormat="1"/>
    <xf numFmtId="166" fontId="1" fillId="3" borderId="2" xfId="4" applyNumberFormat="1" applyBorder="1"/>
    <xf numFmtId="14" fontId="0" fillId="0" borderId="0" xfId="0" applyNumberFormat="1"/>
    <xf numFmtId="166" fontId="0" fillId="0" borderId="4" xfId="1" applyNumberFormat="1" applyFont="1" applyBorder="1" applyAlignment="1">
      <alignment vertical="center"/>
    </xf>
    <xf numFmtId="166" fontId="0" fillId="0" borderId="5" xfId="1" applyNumberFormat="1" applyFont="1" applyBorder="1" applyAlignment="1">
      <alignment vertical="center"/>
    </xf>
    <xf numFmtId="166" fontId="4" fillId="5" borderId="6" xfId="1" applyNumberFormat="1" applyFont="1" applyFill="1" applyBorder="1" applyAlignment="1">
      <alignment vertical="center"/>
    </xf>
    <xf numFmtId="0" fontId="11" fillId="2" borderId="0" xfId="3" applyFont="1" applyAlignment="1">
      <alignment vertical="center"/>
    </xf>
    <xf numFmtId="0" fontId="0" fillId="0" borderId="0" xfId="0" applyFont="1" applyAlignment="1">
      <alignment vertical="center"/>
    </xf>
    <xf numFmtId="0" fontId="5" fillId="6" borderId="0" xfId="3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2" borderId="0" xfId="3" applyFont="1" applyAlignment="1">
      <alignment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" fontId="17" fillId="7" borderId="7" xfId="0" applyNumberFormat="1" applyFont="1" applyFill="1" applyBorder="1" applyAlignment="1" applyProtection="1">
      <alignment horizontal="center" vertical="center"/>
      <protection locked="0"/>
    </xf>
    <xf numFmtId="1" fontId="17" fillId="5" borderId="7" xfId="0" applyNumberFormat="1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vertical="center"/>
      <protection locked="0"/>
    </xf>
    <xf numFmtId="1" fontId="17" fillId="7" borderId="10" xfId="0" applyNumberFormat="1" applyFont="1" applyFill="1" applyBorder="1" applyAlignment="1" applyProtection="1">
      <alignment horizontal="center" vertical="center"/>
      <protection locked="0"/>
    </xf>
    <xf numFmtId="1" fontId="17" fillId="5" borderId="10" xfId="0" applyNumberFormat="1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vertical="center"/>
    </xf>
    <xf numFmtId="8" fontId="17" fillId="0" borderId="10" xfId="0" applyNumberFormat="1" applyFont="1" applyBorder="1" applyAlignment="1" applyProtection="1">
      <alignment horizontal="center" vertical="center"/>
      <protection locked="0"/>
    </xf>
    <xf numFmtId="8" fontId="17" fillId="5" borderId="10" xfId="0" applyNumberFormat="1" applyFont="1" applyFill="1" applyBorder="1" applyAlignment="1">
      <alignment horizontal="center" vertical="center"/>
    </xf>
    <xf numFmtId="9" fontId="17" fillId="8" borderId="10" xfId="0" applyNumberFormat="1" applyFont="1" applyFill="1" applyBorder="1" applyAlignment="1">
      <alignment horizontal="center" vertical="center"/>
    </xf>
    <xf numFmtId="9" fontId="17" fillId="5" borderId="10" xfId="0" applyNumberFormat="1" applyFont="1" applyFill="1" applyBorder="1" applyAlignment="1">
      <alignment horizontal="center" vertical="center"/>
    </xf>
    <xf numFmtId="6" fontId="17" fillId="8" borderId="10" xfId="0" applyNumberFormat="1" applyFont="1" applyFill="1" applyBorder="1" applyAlignment="1">
      <alignment horizontal="center" vertical="center"/>
    </xf>
    <xf numFmtId="6" fontId="18" fillId="5" borderId="10" xfId="0" applyNumberFormat="1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vertical="center"/>
    </xf>
    <xf numFmtId="6" fontId="18" fillId="5" borderId="11" xfId="0" applyNumberFormat="1" applyFont="1" applyFill="1" applyBorder="1" applyAlignment="1">
      <alignment horizontal="center" vertical="center"/>
    </xf>
    <xf numFmtId="8" fontId="17" fillId="8" borderId="10" xfId="0" applyNumberFormat="1" applyFont="1" applyFill="1" applyBorder="1" applyAlignment="1">
      <alignment horizontal="center" vertical="center"/>
    </xf>
    <xf numFmtId="1" fontId="17" fillId="7" borderId="7" xfId="0" applyNumberFormat="1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17" fillId="8" borderId="7" xfId="0" applyFont="1" applyFill="1" applyBorder="1" applyAlignment="1">
      <alignment vertical="center"/>
    </xf>
    <xf numFmtId="8" fontId="17" fillId="0" borderId="7" xfId="0" applyNumberFormat="1" applyFont="1" applyBorder="1" applyAlignment="1" applyProtection="1">
      <alignment horizontal="center" vertical="center"/>
      <protection locked="0"/>
    </xf>
    <xf numFmtId="8" fontId="17" fillId="5" borderId="7" xfId="0" applyNumberFormat="1" applyFont="1" applyFill="1" applyBorder="1" applyAlignment="1">
      <alignment horizontal="center" vertical="center"/>
    </xf>
    <xf numFmtId="6" fontId="17" fillId="8" borderId="7" xfId="0" applyNumberFormat="1" applyFont="1" applyFill="1" applyBorder="1" applyAlignment="1">
      <alignment horizontal="center" vertical="center"/>
    </xf>
    <xf numFmtId="6" fontId="18" fillId="5" borderId="7" xfId="0" applyNumberFormat="1" applyFont="1" applyFill="1" applyBorder="1" applyAlignment="1">
      <alignment horizontal="center" vertical="center"/>
    </xf>
    <xf numFmtId="8" fontId="17" fillId="8" borderId="7" xfId="0" applyNumberFormat="1" applyFont="1" applyFill="1" applyBorder="1" applyAlignment="1">
      <alignment horizontal="center" vertical="center"/>
    </xf>
    <xf numFmtId="9" fontId="17" fillId="8" borderId="7" xfId="0" applyNumberFormat="1" applyFont="1" applyFill="1" applyBorder="1" applyAlignment="1">
      <alignment horizontal="center" vertical="center"/>
    </xf>
    <xf numFmtId="9" fontId="17" fillId="5" borderId="7" xfId="0" applyNumberFormat="1" applyFont="1" applyFill="1" applyBorder="1" applyAlignment="1">
      <alignment horizontal="center" vertical="center"/>
    </xf>
    <xf numFmtId="167" fontId="22" fillId="2" borderId="0" xfId="3" applyNumberFormat="1" applyFont="1" applyAlignment="1">
      <alignment horizontal="center" vertical="center"/>
    </xf>
    <xf numFmtId="0" fontId="22" fillId="2" borderId="0" xfId="3" applyFont="1" applyAlignment="1">
      <alignment horizontal="center" vertical="center"/>
    </xf>
    <xf numFmtId="6" fontId="17" fillId="8" borderId="1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6" fontId="18" fillId="5" borderId="2" xfId="0" applyNumberFormat="1" applyFont="1" applyFill="1" applyBorder="1" applyAlignment="1">
      <alignment horizontal="center" vertical="center"/>
    </xf>
    <xf numFmtId="8" fontId="17" fillId="8" borderId="11" xfId="0" applyNumberFormat="1" applyFont="1" applyFill="1" applyBorder="1" applyAlignment="1">
      <alignment horizontal="center" vertical="center"/>
    </xf>
    <xf numFmtId="8" fontId="17" fillId="5" borderId="11" xfId="0" applyNumberFormat="1" applyFont="1" applyFill="1" applyBorder="1" applyAlignment="1">
      <alignment horizontal="center" vertical="center"/>
    </xf>
    <xf numFmtId="8" fontId="17" fillId="0" borderId="11" xfId="0" applyNumberFormat="1" applyFont="1" applyBorder="1" applyAlignment="1" applyProtection="1">
      <alignment horizontal="center" vertical="center"/>
      <protection locked="0"/>
    </xf>
    <xf numFmtId="9" fontId="17" fillId="8" borderId="11" xfId="0" applyNumberFormat="1" applyFont="1" applyFill="1" applyBorder="1" applyAlignment="1">
      <alignment horizontal="center" vertical="center"/>
    </xf>
    <xf numFmtId="9" fontId="17" fillId="5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vertical="center"/>
      <protection locked="0"/>
    </xf>
    <xf numFmtId="1" fontId="17" fillId="7" borderId="11" xfId="0" applyNumberFormat="1" applyFont="1" applyFill="1" applyBorder="1" applyAlignment="1" applyProtection="1">
      <alignment horizontal="center" vertical="center"/>
      <protection locked="0"/>
    </xf>
    <xf numFmtId="1" fontId="17" fillId="5" borderId="11" xfId="0" applyNumberFormat="1" applyFont="1" applyFill="1" applyBorder="1" applyAlignment="1">
      <alignment horizontal="center" vertical="center"/>
    </xf>
    <xf numFmtId="0" fontId="20" fillId="0" borderId="0" xfId="0" applyFont="1"/>
    <xf numFmtId="0" fontId="12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165" fontId="12" fillId="0" borderId="0" xfId="9" applyNumberFormat="1" applyFont="1" applyFill="1" applyBorder="1" applyAlignment="1" applyProtection="1">
      <alignment horizontal="right" vertical="center"/>
    </xf>
    <xf numFmtId="41" fontId="12" fillId="0" borderId="0" xfId="9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Protection="1"/>
    <xf numFmtId="0" fontId="24" fillId="0" borderId="0" xfId="0" applyFont="1" applyAlignment="1" applyProtection="1">
      <alignment vertical="center"/>
    </xf>
    <xf numFmtId="0" fontId="12" fillId="0" borderId="15" xfId="0" applyFont="1" applyBorder="1" applyAlignment="1" applyProtection="1">
      <alignment vertical="center"/>
      <protection locked="0"/>
    </xf>
    <xf numFmtId="166" fontId="12" fillId="0" borderId="0" xfId="0" applyNumberFormat="1" applyFont="1" applyAlignment="1" applyProtection="1">
      <alignment vertical="center"/>
    </xf>
    <xf numFmtId="166" fontId="12" fillId="0" borderId="13" xfId="6" applyNumberFormat="1" applyFont="1" applyBorder="1" applyAlignment="1" applyProtection="1">
      <alignment vertical="center"/>
      <protection locked="0"/>
    </xf>
    <xf numFmtId="166" fontId="12" fillId="0" borderId="16" xfId="6" applyNumberFormat="1" applyFont="1" applyBorder="1" applyAlignment="1" applyProtection="1">
      <alignment vertical="center"/>
      <protection locked="0"/>
    </xf>
    <xf numFmtId="166" fontId="12" fillId="0" borderId="12" xfId="6" applyNumberFormat="1" applyFont="1" applyBorder="1" applyAlignment="1" applyProtection="1">
      <alignment vertical="center"/>
      <protection locked="0"/>
    </xf>
    <xf numFmtId="41" fontId="12" fillId="9" borderId="0" xfId="6" applyNumberFormat="1" applyFont="1" applyFill="1" applyAlignment="1" applyProtection="1">
      <alignment vertical="center"/>
    </xf>
    <xf numFmtId="166" fontId="12" fillId="0" borderId="17" xfId="6" applyNumberFormat="1" applyFont="1" applyBorder="1" applyAlignment="1" applyProtection="1">
      <alignment vertical="center"/>
      <protection locked="0"/>
    </xf>
    <xf numFmtId="166" fontId="12" fillId="0" borderId="4" xfId="6" applyNumberFormat="1" applyFont="1" applyBorder="1" applyAlignment="1" applyProtection="1">
      <alignment vertical="center"/>
      <protection locked="0"/>
    </xf>
    <xf numFmtId="0" fontId="9" fillId="0" borderId="0" xfId="5" applyAlignment="1" applyProtection="1">
      <alignment horizontal="left"/>
    </xf>
    <xf numFmtId="0" fontId="25" fillId="0" borderId="0" xfId="5" applyFont="1" applyAlignment="1" applyProtection="1">
      <alignment horizontal="left"/>
    </xf>
    <xf numFmtId="0" fontId="2" fillId="0" borderId="3" xfId="2" applyBorder="1" applyAlignment="1">
      <alignment vertical="center"/>
    </xf>
    <xf numFmtId="0" fontId="27" fillId="0" borderId="0" xfId="0" applyFont="1"/>
    <xf numFmtId="0" fontId="23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2" fillId="0" borderId="0" xfId="2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9" fontId="31" fillId="7" borderId="0" xfId="0" applyNumberFormat="1" applyFont="1" applyFill="1" applyBorder="1" applyAlignment="1">
      <alignment horizontal="center" vertical="center"/>
    </xf>
    <xf numFmtId="6" fontId="32" fillId="7" borderId="0" xfId="0" applyNumberFormat="1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right" vertical="center"/>
    </xf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0" fillId="0" borderId="0" xfId="0" applyBorder="1"/>
    <xf numFmtId="0" fontId="29" fillId="0" borderId="0" xfId="0" applyFont="1" applyBorder="1" applyAlignment="1">
      <alignment horizontal="center" vertical="center"/>
    </xf>
    <xf numFmtId="0" fontId="0" fillId="7" borderId="0" xfId="0" applyFill="1"/>
    <xf numFmtId="0" fontId="27" fillId="0" borderId="0" xfId="0" applyFont="1" applyBorder="1" applyAlignment="1">
      <alignment horizontal="right" vertical="center"/>
    </xf>
    <xf numFmtId="0" fontId="0" fillId="7" borderId="0" xfId="0" applyFill="1" applyBorder="1"/>
    <xf numFmtId="166" fontId="4" fillId="4" borderId="2" xfId="1" applyNumberFormat="1" applyFont="1" applyFill="1" applyBorder="1" applyAlignment="1">
      <alignment vertical="center"/>
    </xf>
    <xf numFmtId="0" fontId="15" fillId="5" borderId="2" xfId="0" applyFont="1" applyFill="1" applyBorder="1" applyAlignment="1" applyProtection="1">
      <alignment vertical="center"/>
    </xf>
    <xf numFmtId="166" fontId="15" fillId="5" borderId="2" xfId="0" applyNumberFormat="1" applyFont="1" applyFill="1" applyBorder="1" applyAlignment="1" applyProtection="1">
      <alignment vertical="center"/>
    </xf>
    <xf numFmtId="166" fontId="12" fillId="0" borderId="5" xfId="6" applyNumberFormat="1" applyFont="1" applyBorder="1" applyAlignment="1" applyProtection="1">
      <alignment vertical="center"/>
      <protection locked="0"/>
    </xf>
    <xf numFmtId="0" fontId="15" fillId="5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  <protection locked="0"/>
    </xf>
    <xf numFmtId="166" fontId="12" fillId="4" borderId="14" xfId="0" applyNumberFormat="1" applyFont="1" applyFill="1" applyBorder="1" applyAlignment="1" applyProtection="1">
      <alignment vertical="center"/>
    </xf>
    <xf numFmtId="41" fontId="12" fillId="4" borderId="0" xfId="9" applyNumberFormat="1" applyFont="1" applyFill="1" applyBorder="1" applyAlignment="1" applyProtection="1">
      <alignment horizontal="right" vertical="center"/>
    </xf>
    <xf numFmtId="0" fontId="12" fillId="4" borderId="0" xfId="0" applyFont="1" applyFill="1" applyAlignment="1" applyProtection="1">
      <alignment vertical="center"/>
    </xf>
    <xf numFmtId="41" fontId="14" fillId="4" borderId="0" xfId="9" applyNumberFormat="1" applyFont="1" applyFill="1" applyBorder="1" applyAlignment="1" applyProtection="1">
      <alignment horizontal="right" vertical="center"/>
    </xf>
    <xf numFmtId="0" fontId="15" fillId="4" borderId="2" xfId="0" applyFont="1" applyFill="1" applyBorder="1" applyAlignment="1" applyProtection="1">
      <alignment horizontal="right" vertical="center"/>
    </xf>
    <xf numFmtId="166" fontId="15" fillId="4" borderId="2" xfId="0" applyNumberFormat="1" applyFont="1" applyFill="1" applyBorder="1" applyAlignment="1" applyProtection="1">
      <alignment vertical="center"/>
    </xf>
    <xf numFmtId="165" fontId="12" fillId="4" borderId="2" xfId="9" applyNumberFormat="1" applyFont="1" applyFill="1" applyBorder="1" applyAlignment="1" applyProtection="1">
      <alignment horizontal="right" vertical="center"/>
    </xf>
    <xf numFmtId="0" fontId="12" fillId="4" borderId="2" xfId="0" applyFont="1" applyFill="1" applyBorder="1" applyAlignment="1" applyProtection="1">
      <alignment vertical="center"/>
    </xf>
    <xf numFmtId="0" fontId="15" fillId="4" borderId="18" xfId="0" applyFont="1" applyFill="1" applyBorder="1" applyAlignment="1" applyProtection="1">
      <alignment horizontal="right" vertical="center"/>
    </xf>
    <xf numFmtId="166" fontId="15" fillId="4" borderId="18" xfId="0" applyNumberFormat="1" applyFont="1" applyFill="1" applyBorder="1" applyAlignment="1" applyProtection="1">
      <alignment vertical="center"/>
    </xf>
    <xf numFmtId="165" fontId="12" fillId="4" borderId="18" xfId="9" applyNumberFormat="1" applyFont="1" applyFill="1" applyBorder="1" applyAlignment="1" applyProtection="1">
      <alignment horizontal="right" vertical="center"/>
    </xf>
    <xf numFmtId="0" fontId="12" fillId="4" borderId="18" xfId="0" applyFont="1" applyFill="1" applyBorder="1" applyAlignment="1" applyProtection="1">
      <alignment vertical="center"/>
    </xf>
    <xf numFmtId="166" fontId="12" fillId="4" borderId="19" xfId="0" applyNumberFormat="1" applyFont="1" applyFill="1" applyBorder="1" applyAlignment="1" applyProtection="1">
      <alignment vertical="center"/>
    </xf>
    <xf numFmtId="0" fontId="4" fillId="4" borderId="2" xfId="0" applyFont="1" applyFill="1" applyBorder="1" applyAlignment="1">
      <alignment horizontal="right" vertical="center"/>
    </xf>
    <xf numFmtId="6" fontId="4" fillId="5" borderId="0" xfId="0" applyNumberFormat="1" applyFont="1" applyFill="1" applyAlignment="1">
      <alignment horizontal="right" vertical="center"/>
    </xf>
    <xf numFmtId="6" fontId="0" fillId="7" borderId="0" xfId="0" applyNumberFormat="1" applyFill="1" applyAlignment="1">
      <alignment horizontal="right" vertical="center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 applyProtection="1">
      <alignment vertical="center"/>
    </xf>
    <xf numFmtId="166" fontId="35" fillId="5" borderId="0" xfId="0" applyNumberFormat="1" applyFont="1" applyFill="1" applyBorder="1" applyAlignment="1" applyProtection="1">
      <alignment vertical="center"/>
    </xf>
    <xf numFmtId="165" fontId="26" fillId="5" borderId="0" xfId="9" applyNumberFormat="1" applyFont="1" applyFill="1" applyBorder="1" applyAlignment="1" applyProtection="1">
      <alignment horizontal="right" vertical="center"/>
    </xf>
    <xf numFmtId="0" fontId="26" fillId="5" borderId="0" xfId="0" applyFont="1" applyFill="1" applyBorder="1" applyAlignment="1" applyProtection="1">
      <alignment vertical="center"/>
    </xf>
    <xf numFmtId="0" fontId="35" fillId="5" borderId="2" xfId="0" applyFont="1" applyFill="1" applyBorder="1" applyAlignment="1" applyProtection="1">
      <alignment vertical="center"/>
    </xf>
    <xf numFmtId="166" fontId="35" fillId="5" borderId="2" xfId="0" applyNumberFormat="1" applyFont="1" applyFill="1" applyBorder="1" applyAlignment="1" applyProtection="1">
      <alignment vertical="center"/>
    </xf>
    <xf numFmtId="41" fontId="26" fillId="5" borderId="2" xfId="9" applyNumberFormat="1" applyFont="1" applyFill="1" applyBorder="1" applyAlignment="1" applyProtection="1">
      <alignment horizontal="right" vertical="center"/>
    </xf>
    <xf numFmtId="0" fontId="26" fillId="5" borderId="2" xfId="0" applyFont="1" applyFill="1" applyBorder="1" applyAlignment="1" applyProtection="1">
      <alignment vertical="center"/>
    </xf>
    <xf numFmtId="0" fontId="15" fillId="9" borderId="0" xfId="0" applyFont="1" applyFill="1" applyAlignment="1" applyProtection="1">
      <alignment vertical="center"/>
    </xf>
    <xf numFmtId="166" fontId="15" fillId="4" borderId="11" xfId="6" applyNumberFormat="1" applyFont="1" applyFill="1" applyBorder="1" applyAlignment="1" applyProtection="1">
      <alignment vertical="center"/>
    </xf>
    <xf numFmtId="166" fontId="15" fillId="4" borderId="2" xfId="6" applyNumberFormat="1" applyFont="1" applyFill="1" applyBorder="1" applyAlignment="1" applyProtection="1">
      <alignment vertical="center"/>
    </xf>
    <xf numFmtId="166" fontId="15" fillId="4" borderId="18" xfId="6" applyNumberFormat="1" applyFont="1" applyFill="1" applyBorder="1" applyAlignment="1" applyProtection="1">
      <alignment vertical="center"/>
    </xf>
    <xf numFmtId="2" fontId="15" fillId="5" borderId="0" xfId="9" applyNumberFormat="1" applyFont="1" applyFill="1" applyAlignment="1" applyProtection="1">
      <alignment vertical="center"/>
    </xf>
    <xf numFmtId="41" fontId="15" fillId="5" borderId="0" xfId="6" applyNumberFormat="1" applyFont="1" applyFill="1" applyAlignment="1" applyProtection="1">
      <alignment vertical="center"/>
    </xf>
    <xf numFmtId="14" fontId="19" fillId="7" borderId="8" xfId="0" applyNumberFormat="1" applyFont="1" applyFill="1" applyBorder="1" applyAlignment="1" applyProtection="1">
      <alignment horizontal="center" vertical="center"/>
      <protection locked="0"/>
    </xf>
    <xf numFmtId="14" fontId="19" fillId="7" borderId="9" xfId="0" applyNumberFormat="1" applyFont="1" applyFill="1" applyBorder="1" applyAlignment="1" applyProtection="1">
      <alignment horizontal="center" vertical="center"/>
      <protection locked="0"/>
    </xf>
    <xf numFmtId="0" fontId="5" fillId="7" borderId="0" xfId="3" applyFill="1"/>
    <xf numFmtId="164" fontId="0" fillId="7" borderId="0" xfId="1" applyNumberFormat="1" applyFont="1" applyFill="1"/>
    <xf numFmtId="0" fontId="1" fillId="7" borderId="0" xfId="4" applyFill="1" applyBorder="1"/>
    <xf numFmtId="164" fontId="1" fillId="7" borderId="0" xfId="4" applyNumberFormat="1" applyFill="1" applyBorder="1"/>
    <xf numFmtId="164" fontId="0" fillId="7" borderId="0" xfId="1" applyNumberFormat="1" applyFont="1" applyFill="1" applyBorder="1"/>
    <xf numFmtId="0" fontId="6" fillId="7" borderId="0" xfId="0" applyFont="1" applyFill="1" applyBorder="1"/>
    <xf numFmtId="0" fontId="7" fillId="7" borderId="0" xfId="0" applyFont="1" applyFill="1" applyBorder="1"/>
    <xf numFmtId="0" fontId="8" fillId="7" borderId="0" xfId="0" applyFont="1" applyFill="1" applyBorder="1" applyAlignment="1">
      <alignment vertical="top"/>
    </xf>
    <xf numFmtId="0" fontId="8" fillId="7" borderId="0" xfId="0" applyFont="1" applyFill="1" applyBorder="1" applyAlignment="1">
      <alignment vertical="top" wrapText="1"/>
    </xf>
    <xf numFmtId="0" fontId="9" fillId="7" borderId="0" xfId="5" applyFont="1" applyFill="1" applyBorder="1" applyAlignment="1" applyProtection="1">
      <alignment horizontal="left"/>
    </xf>
    <xf numFmtId="0" fontId="5" fillId="7" borderId="0" xfId="3" applyFill="1" applyBorder="1" applyAlignment="1">
      <alignment horizontal="right"/>
    </xf>
    <xf numFmtId="3" fontId="34" fillId="7" borderId="0" xfId="0" applyNumberFormat="1" applyFont="1" applyFill="1" applyBorder="1"/>
    <xf numFmtId="3" fontId="1" fillId="7" borderId="0" xfId="4" applyNumberFormat="1" applyFill="1" applyBorder="1"/>
    <xf numFmtId="0" fontId="25" fillId="7" borderId="0" xfId="5" applyFont="1" applyFill="1" applyBorder="1" applyAlignment="1" applyProtection="1">
      <alignment horizontal="left"/>
    </xf>
    <xf numFmtId="3" fontId="28" fillId="7" borderId="0" xfId="0" applyNumberFormat="1" applyFont="1" applyFill="1" applyBorder="1" applyAlignment="1">
      <alignment horizontal="left"/>
    </xf>
    <xf numFmtId="0" fontId="28" fillId="7" borderId="0" xfId="0" applyFont="1" applyFill="1" applyBorder="1" applyAlignment="1">
      <alignment horizontal="left"/>
    </xf>
    <xf numFmtId="0" fontId="15" fillId="9" borderId="0" xfId="0" applyFont="1" applyFill="1" applyAlignment="1" applyProtection="1">
      <alignment horizontal="right" vertical="center"/>
    </xf>
    <xf numFmtId="0" fontId="9" fillId="7" borderId="0" xfId="5" applyFill="1" applyBorder="1" applyAlignment="1" applyProtection="1">
      <alignment horizontal="left"/>
    </xf>
  </cellXfs>
  <cellStyles count="10">
    <cellStyle name="40% - Accent1" xfId="4" builtinId="31"/>
    <cellStyle name="Accent1" xfId="3" builtinId="29"/>
    <cellStyle name="Comma" xfId="1" builtinId="3"/>
    <cellStyle name="Currency" xfId="6" builtinId="4"/>
    <cellStyle name="Heading 1" xfId="2" builtinId="16"/>
    <cellStyle name="Hyperlink" xfId="5" builtinId="8" customBuiltin="1"/>
    <cellStyle name="Hyperlink 2" xfId="8" xr:uid="{00000000-0005-0000-0000-000006000000}"/>
    <cellStyle name="Normal" xfId="0" builtinId="0"/>
    <cellStyle name="Normal 2" xfId="7" xr:uid="{00000000-0005-0000-0000-000008000000}"/>
    <cellStyle name="Percent" xfId="9" builtinId="5"/>
  </cellStyles>
  <dxfs count="6"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</dxf>
    <dxf>
      <numFmt numFmtId="10" formatCode="&quot;$&quot;#,##0_);[Red]\(&quot;$&quot;#,##0\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10" formatCode="&quot;$&quot;#,##0_);[Red]\(&quot;$&quot;#,##0\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>
                <a:solidFill>
                  <a:schemeClr val="accent1"/>
                </a:solidFill>
              </a:defRPr>
            </a:pPr>
            <a:r>
              <a:rPr lang="en-US" sz="1600" b="0">
                <a:solidFill>
                  <a:schemeClr val="accent1"/>
                </a:solidFill>
              </a:rPr>
              <a:t>Nổi</a:t>
            </a:r>
            <a:r>
              <a:rPr lang="en-US" sz="1600" b="0" baseline="0">
                <a:solidFill>
                  <a:schemeClr val="accent1"/>
                </a:solidFill>
              </a:rPr>
              <a:t> bật</a:t>
            </a:r>
          </a:p>
          <a:p>
            <a:pPr>
              <a:defRPr sz="1600" b="0">
                <a:solidFill>
                  <a:schemeClr val="accent1"/>
                </a:solidFill>
              </a:defRPr>
            </a:pPr>
            <a:endParaRPr lang="en-US" sz="1600" b="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38324388789505071"/>
          <c:y val="1.06157112526539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79112494659097"/>
          <c:y val="0.14079651269705937"/>
          <c:w val="0.76290995825879548"/>
          <c:h val="0.65928206028386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'Nổi bật'!$C$17</c:f>
              <c:strCache>
                <c:ptCount val="1"/>
                <c:pt idx="0">
                  <c:v>Doanh thu</c:v>
                </c:pt>
              </c:strCache>
            </c:strRef>
          </c:tx>
          <c:invertIfNegative val="0"/>
          <c:cat>
            <c:strRef>
              <c:f>'Nổi bật'!$B$18:$B$20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'Nổi bật'!$C$18:$C$20</c:f>
              <c:numCache>
                <c:formatCode>"$"#,##0_);[Red]\("$"#,##0\)</c:formatCode>
                <c:ptCount val="3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B-4D21-8219-4F844D373065}"/>
            </c:ext>
          </c:extLst>
        </c:ser>
        <c:ser>
          <c:idx val="1"/>
          <c:order val="1"/>
          <c:tx>
            <c:strRef>
              <c:f>'Nổi bật'!$D$17</c:f>
              <c:strCache>
                <c:ptCount val="1"/>
                <c:pt idx="0">
                  <c:v>Chi phí</c:v>
                </c:pt>
              </c:strCache>
            </c:strRef>
          </c:tx>
          <c:invertIfNegative val="0"/>
          <c:cat>
            <c:strRef>
              <c:f>'Nổi bật'!$B$18:$B$20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'Nổi bật'!$D$18:$D$20</c:f>
              <c:numCache>
                <c:formatCode>"$"#,##0_);[Red]\("$"#,##0\)</c:formatCode>
                <c:ptCount val="3"/>
                <c:pt idx="0">
                  <c:v>75000</c:v>
                </c:pt>
                <c:pt idx="1">
                  <c:v>145000</c:v>
                </c:pt>
                <c:pt idx="2">
                  <c:v>175000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B-4D21-8219-4F844D373065}"/>
            </c:ext>
          </c:extLst>
        </c:ser>
        <c:ser>
          <c:idx val="2"/>
          <c:order val="2"/>
          <c:tx>
            <c:strRef>
              <c:f>'Nổi bật'!$E$17</c:f>
              <c:strCache>
                <c:ptCount val="1"/>
                <c:pt idx="0">
                  <c:v>Lợi nhuận</c:v>
                </c:pt>
              </c:strCache>
            </c:strRef>
          </c:tx>
          <c:invertIfNegative val="0"/>
          <c:cat>
            <c:strRef>
              <c:f>'Nổi bật'!$B$18:$B$20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'Nổi bật'!$E$18:$E$20</c:f>
              <c:numCache>
                <c:formatCode>"$"#,##0_);[Red]\("$"#,##0\)</c:formatCode>
                <c:ptCount val="3"/>
                <c:pt idx="0">
                  <c:v>25000</c:v>
                </c:pt>
                <c:pt idx="1">
                  <c:v>55000</c:v>
                </c:pt>
                <c:pt idx="2">
                  <c:v>125000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2B-4D21-8219-4F844D373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68808"/>
        <c:axId val="336066848"/>
      </c:barChart>
      <c:catAx>
        <c:axId val="336068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6066848"/>
        <c:crosses val="autoZero"/>
        <c:auto val="1"/>
        <c:lblAlgn val="ctr"/>
        <c:lblOffset val="100"/>
        <c:noMultiLvlLbl val="0"/>
      </c:catAx>
      <c:valAx>
        <c:axId val="336066848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336068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15076603796616"/>
          <c:y val="0.9040185064446562"/>
          <c:w val="0.52740270167481296"/>
          <c:h val="9.59814935553438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chemeClr val="accent1"/>
                </a:solidFill>
              </a:defRPr>
            </a:pPr>
            <a:r>
              <a:rPr lang="en-US" sz="1400" b="0">
                <a:solidFill>
                  <a:schemeClr val="accent1"/>
                </a:solidFill>
              </a:rPr>
              <a:t>Market Analysis</a:t>
            </a:r>
          </a:p>
        </c:rich>
      </c:tx>
      <c:layout>
        <c:manualLayout>
          <c:xMode val="edge"/>
          <c:yMode val="edge"/>
          <c:x val="0.373708223972003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16907261592301"/>
          <c:y val="0.14862277631962673"/>
          <c:w val="0.61798403324584428"/>
          <c:h val="0.73539734616506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'PT thị trường'!$B$5</c:f>
              <c:strCache>
                <c:ptCount val="1"/>
                <c:pt idx="0">
                  <c:v>Cặp đôi trẻ</c:v>
                </c:pt>
              </c:strCache>
            </c:strRef>
          </c:tx>
          <c:invertIfNegative val="0"/>
          <c:cat>
            <c:strRef>
              <c:f>'PT thị trường'!$D$4:$H$4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'PT thị trường'!$D$5:$H$5</c:f>
              <c:numCache>
                <c:formatCode>#,##0</c:formatCode>
                <c:ptCount val="5"/>
                <c:pt idx="0">
                  <c:v>25000</c:v>
                </c:pt>
                <c:pt idx="1">
                  <c:v>26250</c:v>
                </c:pt>
                <c:pt idx="2">
                  <c:v>27563</c:v>
                </c:pt>
                <c:pt idx="3">
                  <c:v>28941</c:v>
                </c:pt>
                <c:pt idx="4">
                  <c:v>30388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B-416E-B336-E51E7B717BCA}"/>
            </c:ext>
          </c:extLst>
        </c:ser>
        <c:ser>
          <c:idx val="1"/>
          <c:order val="1"/>
          <c:tx>
            <c:strRef>
              <c:f>'PT thị trường'!$B$6</c:f>
              <c:strCache>
                <c:ptCount val="1"/>
                <c:pt idx="0">
                  <c:v>Cặp đôi già</c:v>
                </c:pt>
              </c:strCache>
            </c:strRef>
          </c:tx>
          <c:invertIfNegative val="0"/>
          <c:cat>
            <c:strRef>
              <c:f>'PT thị trường'!$D$4:$H$4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'PT thị trường'!$D$6:$H$6</c:f>
              <c:numCache>
                <c:formatCode>#,##0</c:formatCode>
                <c:ptCount val="5"/>
                <c:pt idx="0">
                  <c:v>30000</c:v>
                </c:pt>
                <c:pt idx="1">
                  <c:v>32100</c:v>
                </c:pt>
                <c:pt idx="2">
                  <c:v>34347</c:v>
                </c:pt>
                <c:pt idx="3">
                  <c:v>36751</c:v>
                </c:pt>
                <c:pt idx="4">
                  <c:v>39324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B-416E-B336-E51E7B717BCA}"/>
            </c:ext>
          </c:extLst>
        </c:ser>
        <c:ser>
          <c:idx val="2"/>
          <c:order val="2"/>
          <c:tx>
            <c:strRef>
              <c:f>'PT thị trường'!$B$7</c:f>
              <c:strCache>
                <c:ptCount val="1"/>
                <c:pt idx="0">
                  <c:v>Gia đình</c:v>
                </c:pt>
              </c:strCache>
            </c:strRef>
          </c:tx>
          <c:invertIfNegative val="0"/>
          <c:cat>
            <c:strRef>
              <c:f>'PT thị trường'!$D$4:$H$4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'PT thị trường'!$D$7:$H$7</c:f>
              <c:numCache>
                <c:formatCode>#,##0</c:formatCode>
                <c:ptCount val="5"/>
                <c:pt idx="0">
                  <c:v>45000</c:v>
                </c:pt>
                <c:pt idx="1">
                  <c:v>47250</c:v>
                </c:pt>
                <c:pt idx="2">
                  <c:v>49613</c:v>
                </c:pt>
                <c:pt idx="3">
                  <c:v>52094</c:v>
                </c:pt>
                <c:pt idx="4">
                  <c:v>54699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B-416E-B336-E51E7B717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66064"/>
        <c:axId val="336067240"/>
      </c:barChart>
      <c:catAx>
        <c:axId val="33606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6067240"/>
        <c:crosses val="autoZero"/>
        <c:auto val="1"/>
        <c:lblAlgn val="ctr"/>
        <c:lblOffset val="100"/>
        <c:noMultiLvlLbl val="0"/>
      </c:catAx>
      <c:valAx>
        <c:axId val="336067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606606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'Các mốc'!$C$19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invertIfNegative val="0"/>
          <c:cat>
            <c:strRef>
              <c:f>'Các mốc'!$B$20:$B$25</c:f>
              <c:strCache>
                <c:ptCount val="6"/>
                <c:pt idx="0">
                  <c:v>Mốc 1</c:v>
                </c:pt>
                <c:pt idx="1">
                  <c:v>Mốc 2</c:v>
                </c:pt>
                <c:pt idx="2">
                  <c:v>Mốc 3</c:v>
                </c:pt>
                <c:pt idx="3">
                  <c:v>Mốc 4</c:v>
                </c:pt>
                <c:pt idx="4">
                  <c:v>Mốc 5</c:v>
                </c:pt>
                <c:pt idx="5">
                  <c:v>Mốc 6</c:v>
                </c:pt>
              </c:strCache>
            </c:strRef>
          </c:cat>
          <c:val>
            <c:numRef>
              <c:f>'Các mốc'!$C$20:$C$25</c:f>
              <c:numCache>
                <c:formatCode>m/d/yyyy</c:formatCode>
                <c:ptCount val="6"/>
                <c:pt idx="0">
                  <c:v>42262</c:v>
                </c:pt>
                <c:pt idx="1">
                  <c:v>42292</c:v>
                </c:pt>
                <c:pt idx="2">
                  <c:v>42322</c:v>
                </c:pt>
                <c:pt idx="3">
                  <c:v>42352</c:v>
                </c:pt>
                <c:pt idx="4">
                  <c:v>42382</c:v>
                </c:pt>
                <c:pt idx="5">
                  <c:v>42412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A-4B29-86AA-1A24093C1D46}"/>
            </c:ext>
          </c:extLst>
        </c:ser>
        <c:ser>
          <c:idx val="1"/>
          <c:order val="1"/>
          <c:tx>
            <c:strRef>
              <c:f>'Các mốc'!$D$19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'Các mốc'!$B$20:$B$25</c:f>
              <c:strCache>
                <c:ptCount val="6"/>
                <c:pt idx="0">
                  <c:v>Mốc 1</c:v>
                </c:pt>
                <c:pt idx="1">
                  <c:v>Mốc 2</c:v>
                </c:pt>
                <c:pt idx="2">
                  <c:v>Mốc 3</c:v>
                </c:pt>
                <c:pt idx="3">
                  <c:v>Mốc 4</c:v>
                </c:pt>
                <c:pt idx="4">
                  <c:v>Mốc 5</c:v>
                </c:pt>
                <c:pt idx="5">
                  <c:v>Mốc 6</c:v>
                </c:pt>
              </c:strCache>
            </c:strRef>
          </c:cat>
          <c:val>
            <c:numRef>
              <c:f>'Các mốc'!$D$20:$D$25</c:f>
              <c:numCache>
                <c:formatCode>#,##0</c:formatCode>
                <c:ptCount val="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120</c:v>
                </c:pt>
                <c:pt idx="4">
                  <c:v>120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A-4B29-86AA-1A24093C1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068416"/>
        <c:axId val="336069984"/>
      </c:barChart>
      <c:catAx>
        <c:axId val="336068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6069984"/>
        <c:crosses val="autoZero"/>
        <c:auto val="1"/>
        <c:lblAlgn val="ctr"/>
        <c:lblOffset val="100"/>
        <c:noMultiLvlLbl val="0"/>
      </c:catAx>
      <c:valAx>
        <c:axId val="336069984"/>
        <c:scaling>
          <c:orientation val="minMax"/>
        </c:scaling>
        <c:delete val="0"/>
        <c:axPos val="t"/>
        <c:majorGridlines/>
        <c:numFmt formatCode="m/d/yy;@" sourceLinked="0"/>
        <c:majorTickMark val="out"/>
        <c:minorTickMark val="none"/>
        <c:tickLblPos val="nextTo"/>
        <c:crossAx val="33606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12-Month Sales Forecast</a:t>
            </a:r>
          </a:p>
        </c:rich>
      </c:tx>
      <c:layout>
        <c:manualLayout>
          <c:xMode val="edge"/>
          <c:yMode val="edge"/>
          <c:x val="0.3318308318028611"/>
          <c:y val="4.803073967339097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455018189750414E-2"/>
          <c:y val="0.13358180731731301"/>
          <c:w val="0.70665614686904088"/>
          <c:h val="0.607740134788626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'Dự báo doanh thu'!$B$4</c:f>
              <c:strCache>
                <c:ptCount val="1"/>
                <c:pt idx="0">
                  <c:v>Sản phẩm 1</c:v>
                </c:pt>
              </c:strCache>
            </c:strRef>
          </c:tx>
          <c:invertIfNegative val="0"/>
          <c:cat>
            <c:strRef>
              <c:f>'Dự báo doanh thu'!$C$3:$N$3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'Dự báo doanh thu'!$C$4:$N$4</c:f>
              <c:numCache>
                <c:formatCode>#,##0</c:formatCode>
                <c:ptCount val="1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7-4177-A6C2-6C0604B91F7E}"/>
            </c:ext>
          </c:extLst>
        </c:ser>
        <c:ser>
          <c:idx val="1"/>
          <c:order val="1"/>
          <c:tx>
            <c:strRef>
              <c:f>'Dự báo doanh thu'!$B$5</c:f>
              <c:strCache>
                <c:ptCount val="1"/>
                <c:pt idx="0">
                  <c:v>Sản phẩm 2</c:v>
                </c:pt>
              </c:strCache>
            </c:strRef>
          </c:tx>
          <c:invertIfNegative val="0"/>
          <c:cat>
            <c:strRef>
              <c:f>'Dự báo doanh thu'!$C$3:$N$3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'Dự báo doanh thu'!$C$5:$N$5</c:f>
              <c:numCache>
                <c:formatCode>#,##0</c:formatCode>
                <c:ptCount val="12"/>
                <c:pt idx="0">
                  <c:v>18000</c:v>
                </c:pt>
                <c:pt idx="1">
                  <c:v>18000</c:v>
                </c:pt>
                <c:pt idx="2">
                  <c:v>18000</c:v>
                </c:pt>
                <c:pt idx="3">
                  <c:v>18000</c:v>
                </c:pt>
                <c:pt idx="4">
                  <c:v>18000</c:v>
                </c:pt>
                <c:pt idx="5">
                  <c:v>18000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25000</c:v>
                </c:pt>
                <c:pt idx="10">
                  <c:v>25000</c:v>
                </c:pt>
                <c:pt idx="11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7-4177-A6C2-6C0604B91F7E}"/>
            </c:ext>
          </c:extLst>
        </c:ser>
        <c:ser>
          <c:idx val="2"/>
          <c:order val="2"/>
          <c:tx>
            <c:strRef>
              <c:f>'Dự báo doanh thu'!$B$6</c:f>
              <c:strCache>
                <c:ptCount val="1"/>
                <c:pt idx="0">
                  <c:v>Sản phẩm 3</c:v>
                </c:pt>
              </c:strCache>
            </c:strRef>
          </c:tx>
          <c:invertIfNegative val="0"/>
          <c:cat>
            <c:strRef>
              <c:f>'Dự báo doanh thu'!$C$3:$N$3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'Dự báo doanh thu'!$C$6:$N$6</c:f>
              <c:numCache>
                <c:formatCode>#,##0</c:formatCode>
                <c:ptCount val="1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57-4177-A6C2-6C0604B91F7E}"/>
            </c:ext>
          </c:extLst>
        </c:ser>
        <c:ser>
          <c:idx val="3"/>
          <c:order val="3"/>
          <c:tx>
            <c:strRef>
              <c:f>'Dự báo doanh thu'!$B$7</c:f>
              <c:strCache>
                <c:ptCount val="1"/>
                <c:pt idx="0">
                  <c:v>Sản phẩm 4</c:v>
                </c:pt>
              </c:strCache>
            </c:strRef>
          </c:tx>
          <c:invertIfNegative val="0"/>
          <c:cat>
            <c:strRef>
              <c:f>'Dự báo doanh thu'!$C$3:$N$3</c:f>
              <c:strCache>
                <c:ptCount val="12"/>
                <c:pt idx="0">
                  <c:v>Tháng 1</c:v>
                </c:pt>
                <c:pt idx="1">
                  <c:v>Tháng 2</c:v>
                </c:pt>
                <c:pt idx="2">
                  <c:v>Tháng 3</c:v>
                </c:pt>
                <c:pt idx="3">
                  <c:v>Tháng 4</c:v>
                </c:pt>
                <c:pt idx="4">
                  <c:v>Tháng 5</c:v>
                </c:pt>
                <c:pt idx="5">
                  <c:v>Tháng 6</c:v>
                </c:pt>
                <c:pt idx="6">
                  <c:v>Tháng 7</c:v>
                </c:pt>
                <c:pt idx="7">
                  <c:v>Tháng 8</c:v>
                </c:pt>
                <c:pt idx="8">
                  <c:v>Tháng 9</c:v>
                </c:pt>
                <c:pt idx="9">
                  <c:v>Tháng 10</c:v>
                </c:pt>
                <c:pt idx="10">
                  <c:v>Tháng 11</c:v>
                </c:pt>
                <c:pt idx="11">
                  <c:v>Tháng 12</c:v>
                </c:pt>
              </c:strCache>
            </c:strRef>
          </c:cat>
          <c:val>
            <c:numRef>
              <c:f>'Dự báo doanh thu'!$C$7:$N$7</c:f>
              <c:numCache>
                <c:formatCode>#,##0</c:formatCode>
                <c:ptCount val="1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57-4177-A6C2-6C0604B91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34981168"/>
        <c:axId val="334981560"/>
      </c:barChart>
      <c:catAx>
        <c:axId val="33498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4981560"/>
        <c:crosses val="autoZero"/>
        <c:auto val="1"/>
        <c:lblAlgn val="ctr"/>
        <c:lblOffset val="100"/>
        <c:noMultiLvlLbl val="0"/>
      </c:catAx>
      <c:valAx>
        <c:axId val="334981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33498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Dự</a:t>
            </a:r>
            <a:r>
              <a:rPr lang="en-US" sz="1400" baseline="0"/>
              <a:t> báo doanh thu 3 năm</a:t>
            </a:r>
            <a:endParaRPr lang="en-US" sz="1400"/>
          </a:p>
        </c:rich>
      </c:tx>
      <c:layout>
        <c:manualLayout>
          <c:xMode val="edge"/>
          <c:yMode val="edge"/>
          <c:x val="0.3291318897637795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33573928258967"/>
          <c:y val="0.13936351706036745"/>
          <c:w val="0.610748687664042"/>
          <c:h val="0.72473622570087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'Dự báo doanh thu 3 năm'!$B$37</c:f>
              <c:strCache>
                <c:ptCount val="1"/>
                <c:pt idx="0">
                  <c:v>Sản phẩm 1</c:v>
                </c:pt>
              </c:strCache>
            </c:strRef>
          </c:tx>
          <c:invertIfNegative val="0"/>
          <c:cat>
            <c:strRef>
              <c:f>'Dự báo doanh thu 3 năm'!$C$36:$E$36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'Dự báo doanh thu 3 năm'!$C$37:$E$37</c:f>
              <c:numCache>
                <c:formatCode>"$"#,##0</c:formatCode>
                <c:ptCount val="3"/>
                <c:pt idx="0">
                  <c:v>123554</c:v>
                </c:pt>
                <c:pt idx="1">
                  <c:v>150120</c:v>
                </c:pt>
                <c:pt idx="2">
                  <c:v>159600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B-47B2-82A2-2C113DDF485F}"/>
            </c:ext>
          </c:extLst>
        </c:ser>
        <c:ser>
          <c:idx val="1"/>
          <c:order val="1"/>
          <c:tx>
            <c:strRef>
              <c:f>'Dự báo doanh thu 3 năm'!$B$38</c:f>
              <c:strCache>
                <c:ptCount val="1"/>
                <c:pt idx="0">
                  <c:v>Sản phẩm 2</c:v>
                </c:pt>
              </c:strCache>
            </c:strRef>
          </c:tx>
          <c:invertIfNegative val="0"/>
          <c:cat>
            <c:strRef>
              <c:f>'Dự báo doanh thu 3 năm'!$C$36:$E$36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'Dự báo doanh thu 3 năm'!$C$38:$E$38</c:f>
              <c:numCache>
                <c:formatCode>"$"#,##0</c:formatCode>
                <c:ptCount val="3"/>
                <c:pt idx="0">
                  <c:v>159856</c:v>
                </c:pt>
                <c:pt idx="1">
                  <c:v>189612</c:v>
                </c:pt>
                <c:pt idx="2">
                  <c:v>208725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B-47B2-82A2-2C113DDF485F}"/>
            </c:ext>
          </c:extLst>
        </c:ser>
        <c:ser>
          <c:idx val="2"/>
          <c:order val="2"/>
          <c:tx>
            <c:strRef>
              <c:f>'Dự báo doanh thu 3 năm'!$B$39</c:f>
              <c:strCache>
                <c:ptCount val="1"/>
                <c:pt idx="0">
                  <c:v>Sản phẩm 3</c:v>
                </c:pt>
              </c:strCache>
            </c:strRef>
          </c:tx>
          <c:invertIfNegative val="0"/>
          <c:cat>
            <c:strRef>
              <c:f>'Dự báo doanh thu 3 năm'!$C$36:$E$36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'Dự báo doanh thu 3 năm'!$C$39:$E$39</c:f>
              <c:numCache>
                <c:formatCode>"$"#,##0</c:formatCode>
                <c:ptCount val="3"/>
                <c:pt idx="0">
                  <c:v>160300</c:v>
                </c:pt>
                <c:pt idx="1">
                  <c:v>199080</c:v>
                </c:pt>
                <c:pt idx="2">
                  <c:v>224774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B-47B2-82A2-2C113DDF485F}"/>
            </c:ext>
          </c:extLst>
        </c:ser>
        <c:ser>
          <c:idx val="3"/>
          <c:order val="3"/>
          <c:tx>
            <c:strRef>
              <c:f>'Dự báo doanh thu 3 năm'!$B$40</c:f>
              <c:strCache>
                <c:ptCount val="1"/>
                <c:pt idx="0">
                  <c:v>Sản phẩm 4</c:v>
                </c:pt>
              </c:strCache>
            </c:strRef>
          </c:tx>
          <c:invertIfNegative val="0"/>
          <c:cat>
            <c:strRef>
              <c:f>'Dự báo doanh thu 3 năm'!$C$36:$E$36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'Dự báo doanh thu 3 năm'!$C$40:$E$40</c:f>
              <c:numCache>
                <c:formatCode>"$"#,##0</c:formatCode>
                <c:ptCount val="3"/>
                <c:pt idx="0">
                  <c:v>32400</c:v>
                </c:pt>
                <c:pt idx="1">
                  <c:v>41297</c:v>
                </c:pt>
                <c:pt idx="2">
                  <c:v>52762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2B-47B2-82A2-2C113DDF4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978424"/>
        <c:axId val="334979600"/>
      </c:barChart>
      <c:catAx>
        <c:axId val="334978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4979600"/>
        <c:crosses val="autoZero"/>
        <c:auto val="1"/>
        <c:lblAlgn val="ctr"/>
        <c:lblOffset val="100"/>
        <c:noMultiLvlLbl val="0"/>
      </c:catAx>
      <c:valAx>
        <c:axId val="334979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&quot;$&quot;#,##0" sourceLinked="1"/>
        <c:majorTickMark val="out"/>
        <c:minorTickMark val="none"/>
        <c:tickLblPos val="nextTo"/>
        <c:crossAx val="334978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</xdr:row>
      <xdr:rowOff>15240</xdr:rowOff>
    </xdr:from>
    <xdr:to>
      <xdr:col>6</xdr:col>
      <xdr:colOff>243840</xdr:colOff>
      <xdr:row>15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9</xdr:row>
      <xdr:rowOff>76200</xdr:rowOff>
    </xdr:from>
    <xdr:to>
      <xdr:col>7</xdr:col>
      <xdr:colOff>320040</xdr:colOff>
      <xdr:row>21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710565</xdr:colOff>
      <xdr:row>2</xdr:row>
      <xdr:rowOff>28575</xdr:rowOff>
    </xdr:from>
    <xdr:to>
      <xdr:col>6</xdr:col>
      <xdr:colOff>771525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</xdr:colOff>
      <xdr:row>9</xdr:row>
      <xdr:rowOff>30480</xdr:rowOff>
    </xdr:from>
    <xdr:to>
      <xdr:col>8</xdr:col>
      <xdr:colOff>495300</xdr:colOff>
      <xdr:row>23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2</xdr:row>
      <xdr:rowOff>22860</xdr:rowOff>
    </xdr:from>
    <xdr:to>
      <xdr:col>7</xdr:col>
      <xdr:colOff>320040</xdr:colOff>
      <xdr:row>12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7:E20" totalsRowShown="0" headerRowDxfId="5" dataDxfId="4">
  <tableColumns count="4">
    <tableColumn id="1" xr3:uid="{00000000-0010-0000-0000-000001000000}" name="X-Axis Label" dataDxfId="3"/>
    <tableColumn id="2" xr3:uid="{00000000-0010-0000-0000-000002000000}" name="Doanh thu" dataDxfId="2"/>
    <tableColumn id="3" xr3:uid="{00000000-0010-0000-0000-000003000000}" name="Chi phí" dataDxfId="1"/>
    <tableColumn id="4" xr3:uid="{00000000-0010-0000-0000-000004000000}" name="Lợi nhuận" dataDxfId="0">
      <calculatedColumnFormula>C18-D18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1F497D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vertex42.com/ExcelTemplates/sales-forecast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vertex42.com/ExcelTemplates/profit-and-loss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workbookViewId="0">
      <selection activeCell="H28" sqref="H28"/>
    </sheetView>
  </sheetViews>
  <sheetFormatPr defaultRowHeight="14.25" x14ac:dyDescent="0.2"/>
  <cols>
    <col min="1" max="1" width="7.875" customWidth="1"/>
    <col min="2" max="2" width="13.25" customWidth="1"/>
    <col min="3" max="5" width="12.25" customWidth="1"/>
    <col min="7" max="7" width="6.625" customWidth="1"/>
  </cols>
  <sheetData>
    <row r="1" spans="1:7" ht="22.5" customHeight="1" x14ac:dyDescent="0.2">
      <c r="A1" s="100" t="s">
        <v>29</v>
      </c>
      <c r="B1" s="100"/>
      <c r="C1" s="100"/>
      <c r="D1" s="100"/>
      <c r="E1" s="100"/>
      <c r="F1" s="100"/>
      <c r="G1" s="100"/>
    </row>
    <row r="17" spans="1:5" x14ac:dyDescent="0.2">
      <c r="B17" s="138" t="s">
        <v>3</v>
      </c>
      <c r="C17" s="139" t="s">
        <v>32</v>
      </c>
      <c r="D17" s="139" t="s">
        <v>31</v>
      </c>
      <c r="E17" s="139" t="s">
        <v>30</v>
      </c>
    </row>
    <row r="18" spans="1:5" ht="15" x14ac:dyDescent="0.2">
      <c r="B18" s="113" t="s">
        <v>0</v>
      </c>
      <c r="C18" s="137">
        <v>100000</v>
      </c>
      <c r="D18" s="137">
        <v>75000</v>
      </c>
      <c r="E18" s="136">
        <f>C18-D18</f>
        <v>25000</v>
      </c>
    </row>
    <row r="19" spans="1:5" ht="15" x14ac:dyDescent="0.2">
      <c r="B19" s="113" t="s">
        <v>1</v>
      </c>
      <c r="C19" s="137">
        <v>200000</v>
      </c>
      <c r="D19" s="137">
        <v>145000</v>
      </c>
      <c r="E19" s="136">
        <f>C19-D19</f>
        <v>55000</v>
      </c>
    </row>
    <row r="20" spans="1:5" ht="15" x14ac:dyDescent="0.2">
      <c r="B20" s="113" t="s">
        <v>2</v>
      </c>
      <c r="C20" s="137">
        <v>300000</v>
      </c>
      <c r="D20" s="137">
        <v>175000</v>
      </c>
      <c r="E20" s="136">
        <f>C20-D20</f>
        <v>125000</v>
      </c>
    </row>
    <row r="23" spans="1:5" x14ac:dyDescent="0.2">
      <c r="A23" s="113"/>
      <c r="B23" s="113"/>
      <c r="C23" s="113"/>
      <c r="D23" s="113"/>
    </row>
    <row r="24" spans="1:5" x14ac:dyDescent="0.2">
      <c r="A24" s="113"/>
      <c r="B24" s="156"/>
      <c r="C24" s="156"/>
      <c r="D24" s="113"/>
    </row>
    <row r="25" spans="1:5" x14ac:dyDescent="0.2">
      <c r="A25" s="113"/>
      <c r="B25" s="113"/>
      <c r="C25" s="157"/>
      <c r="D25" s="113"/>
    </row>
    <row r="26" spans="1:5" x14ac:dyDescent="0.2">
      <c r="A26" s="113"/>
      <c r="B26" s="115"/>
      <c r="C26" s="160"/>
      <c r="D26" s="113"/>
    </row>
    <row r="27" spans="1:5" x14ac:dyDescent="0.2">
      <c r="A27" s="113"/>
      <c r="B27" s="158"/>
      <c r="C27" s="159"/>
      <c r="D27" s="113"/>
    </row>
    <row r="28" spans="1:5" x14ac:dyDescent="0.2">
      <c r="A28" s="113"/>
      <c r="B28" s="113"/>
      <c r="C28" s="113"/>
      <c r="D28" s="113"/>
    </row>
    <row r="29" spans="1:5" x14ac:dyDescent="0.2">
      <c r="A29" s="113"/>
      <c r="B29" s="113"/>
      <c r="C29" s="113"/>
      <c r="D29" s="113"/>
    </row>
    <row r="30" spans="1:5" x14ac:dyDescent="0.2">
      <c r="A30" s="113"/>
      <c r="B30" s="113"/>
      <c r="C30" s="113"/>
      <c r="D30" s="113"/>
    </row>
  </sheetData>
  <printOptions horizontalCentered="1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showGridLines="0" workbookViewId="0">
      <selection activeCell="L11" sqref="L11"/>
    </sheetView>
  </sheetViews>
  <sheetFormatPr defaultRowHeight="14.25" x14ac:dyDescent="0.2"/>
  <cols>
    <col min="1" max="1" width="7.875" customWidth="1"/>
    <col min="2" max="2" width="17.875" customWidth="1"/>
    <col min="3" max="3" width="11.25" customWidth="1"/>
    <col min="4" max="8" width="8.625" customWidth="1"/>
    <col min="9" max="9" width="27.5" customWidth="1"/>
    <col min="10" max="10" width="2.875" customWidth="1"/>
  </cols>
  <sheetData>
    <row r="1" spans="1:10" ht="22.5" customHeight="1" x14ac:dyDescent="0.2">
      <c r="A1" s="100" t="s">
        <v>41</v>
      </c>
      <c r="B1" s="100"/>
      <c r="C1" s="100"/>
      <c r="D1" s="100"/>
      <c r="E1" s="100"/>
      <c r="F1" s="100"/>
      <c r="G1" s="100"/>
      <c r="H1" s="100"/>
      <c r="I1" s="100"/>
      <c r="J1" s="100"/>
    </row>
    <row r="3" spans="1:10" ht="15" x14ac:dyDescent="0.25">
      <c r="B3" s="2" t="s">
        <v>40</v>
      </c>
    </row>
    <row r="4" spans="1:10" x14ac:dyDescent="0.2">
      <c r="B4" s="1" t="s">
        <v>35</v>
      </c>
      <c r="C4" s="13" t="s">
        <v>34</v>
      </c>
      <c r="D4" s="13" t="s">
        <v>0</v>
      </c>
      <c r="E4" s="13" t="s">
        <v>1</v>
      </c>
      <c r="F4" s="13" t="s">
        <v>2</v>
      </c>
      <c r="G4" s="13" t="s">
        <v>6</v>
      </c>
      <c r="H4" s="13" t="s">
        <v>7</v>
      </c>
      <c r="I4" s="13" t="s">
        <v>42</v>
      </c>
    </row>
    <row r="5" spans="1:10" x14ac:dyDescent="0.2">
      <c r="B5" t="s">
        <v>36</v>
      </c>
      <c r="C5" s="10">
        <v>0.05</v>
      </c>
      <c r="D5" s="12">
        <v>25000</v>
      </c>
      <c r="E5" s="12">
        <v>26250</v>
      </c>
      <c r="F5" s="12">
        <v>27563</v>
      </c>
      <c r="G5" s="12">
        <v>28941</v>
      </c>
      <c r="H5" s="12">
        <v>30388</v>
      </c>
      <c r="I5" s="11">
        <v>0.05</v>
      </c>
    </row>
    <row r="6" spans="1:10" x14ac:dyDescent="0.2">
      <c r="B6" t="s">
        <v>37</v>
      </c>
      <c r="C6" s="10">
        <v>7.0000000000000007E-2</v>
      </c>
      <c r="D6" s="12">
        <v>30000</v>
      </c>
      <c r="E6" s="12">
        <v>32100</v>
      </c>
      <c r="F6" s="12">
        <v>34347</v>
      </c>
      <c r="G6" s="12">
        <v>36751</v>
      </c>
      <c r="H6" s="12">
        <v>39324</v>
      </c>
      <c r="I6" s="11">
        <v>7.0000000000000007E-2</v>
      </c>
    </row>
    <row r="7" spans="1:10" x14ac:dyDescent="0.2">
      <c r="B7" t="s">
        <v>38</v>
      </c>
      <c r="C7" s="10">
        <v>0.05</v>
      </c>
      <c r="D7" s="12">
        <v>45000</v>
      </c>
      <c r="E7" s="12">
        <v>47250</v>
      </c>
      <c r="F7" s="12">
        <v>49613</v>
      </c>
      <c r="G7" s="12">
        <v>52094</v>
      </c>
      <c r="H7" s="12">
        <v>54699</v>
      </c>
      <c r="I7" s="11">
        <v>0.05</v>
      </c>
    </row>
    <row r="8" spans="1:10" x14ac:dyDescent="0.2">
      <c r="B8" s="14" t="s">
        <v>39</v>
      </c>
      <c r="C8" s="15">
        <f>AVERAGE(C5:C7)</f>
        <v>5.6666666666666671E-2</v>
      </c>
      <c r="D8" s="16">
        <f>SUM(D5:D7)</f>
        <v>100000</v>
      </c>
      <c r="E8" s="16">
        <f>SUM(E5:E7)</f>
        <v>105600</v>
      </c>
      <c r="F8" s="16">
        <f>SUM(F5:F7)</f>
        <v>111523</v>
      </c>
      <c r="G8" s="16">
        <f>SUM(G5:G7)</f>
        <v>117786</v>
      </c>
      <c r="H8" s="16">
        <f>SUM(H5:H7)</f>
        <v>124411</v>
      </c>
      <c r="I8" s="15">
        <f>AVERAGE(I5:I7)</f>
        <v>5.6666666666666671E-2</v>
      </c>
    </row>
  </sheetData>
  <printOptions horizontalCentered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"/>
  <sheetViews>
    <sheetView showGridLines="0" workbookViewId="0">
      <selection activeCell="L19" sqref="L19"/>
    </sheetView>
  </sheetViews>
  <sheetFormatPr defaultRowHeight="14.25" x14ac:dyDescent="0.2"/>
  <cols>
    <col min="1" max="1" width="7.875" customWidth="1"/>
    <col min="2" max="2" width="16.125" customWidth="1"/>
    <col min="3" max="7" width="11.875" customWidth="1"/>
    <col min="8" max="8" width="2.875" customWidth="1"/>
  </cols>
  <sheetData>
    <row r="1" spans="1:8" ht="22.5" customHeight="1" x14ac:dyDescent="0.2">
      <c r="A1" s="100" t="s">
        <v>43</v>
      </c>
      <c r="B1" s="100"/>
      <c r="C1" s="100"/>
      <c r="D1" s="100"/>
      <c r="E1" s="100"/>
      <c r="F1" s="100"/>
      <c r="G1" s="100"/>
      <c r="H1" s="100"/>
    </row>
    <row r="19" spans="1:9" x14ac:dyDescent="0.2">
      <c r="B19" s="1" t="s">
        <v>8</v>
      </c>
      <c r="C19" s="13" t="s">
        <v>9</v>
      </c>
      <c r="D19" s="13" t="s">
        <v>12</v>
      </c>
      <c r="E19" s="13" t="s">
        <v>10</v>
      </c>
      <c r="F19" s="13" t="s">
        <v>11</v>
      </c>
      <c r="G19" s="166"/>
    </row>
    <row r="20" spans="1:9" x14ac:dyDescent="0.2">
      <c r="B20" t="s">
        <v>44</v>
      </c>
      <c r="C20" s="24">
        <v>42262</v>
      </c>
      <c r="D20" s="12">
        <f t="shared" ref="D20:D25" si="0">E20-C20</f>
        <v>60</v>
      </c>
      <c r="E20" s="24">
        <f>C20+60</f>
        <v>42322</v>
      </c>
      <c r="F20" s="22">
        <v>10000</v>
      </c>
      <c r="G20" s="167"/>
    </row>
    <row r="21" spans="1:9" x14ac:dyDescent="0.2">
      <c r="B21" t="s">
        <v>45</v>
      </c>
      <c r="C21" s="24">
        <f>C20+30</f>
        <v>42292</v>
      </c>
      <c r="D21" s="12">
        <f t="shared" si="0"/>
        <v>60</v>
      </c>
      <c r="E21" s="24">
        <f>C21+60</f>
        <v>42352</v>
      </c>
      <c r="F21" s="22">
        <v>20000</v>
      </c>
      <c r="G21" s="167"/>
    </row>
    <row r="22" spans="1:9" x14ac:dyDescent="0.2">
      <c r="B22" t="s">
        <v>46</v>
      </c>
      <c r="C22" s="24">
        <f>C21+30</f>
        <v>42322</v>
      </c>
      <c r="D22" s="12">
        <f t="shared" si="0"/>
        <v>60</v>
      </c>
      <c r="E22" s="24">
        <f>C22+60</f>
        <v>42382</v>
      </c>
      <c r="F22" s="22">
        <v>30000</v>
      </c>
      <c r="G22" s="167"/>
    </row>
    <row r="23" spans="1:9" x14ac:dyDescent="0.2">
      <c r="B23" t="s">
        <v>47</v>
      </c>
      <c r="C23" s="24">
        <f>C22+30</f>
        <v>42352</v>
      </c>
      <c r="D23" s="12">
        <f t="shared" si="0"/>
        <v>120</v>
      </c>
      <c r="E23" s="24">
        <f>C23+120</f>
        <v>42472</v>
      </c>
      <c r="F23" s="22">
        <v>20000</v>
      </c>
      <c r="G23" s="167"/>
    </row>
    <row r="24" spans="1:9" x14ac:dyDescent="0.2">
      <c r="B24" t="s">
        <v>48</v>
      </c>
      <c r="C24" s="24">
        <f>C23+30</f>
        <v>42382</v>
      </c>
      <c r="D24" s="12">
        <f t="shared" si="0"/>
        <v>120</v>
      </c>
      <c r="E24" s="24">
        <f>C24+120</f>
        <v>42502</v>
      </c>
      <c r="F24" s="22">
        <v>10000</v>
      </c>
      <c r="G24" s="167"/>
    </row>
    <row r="25" spans="1:9" x14ac:dyDescent="0.2">
      <c r="B25" t="s">
        <v>49</v>
      </c>
      <c r="C25" s="24">
        <f>C24+30</f>
        <v>42412</v>
      </c>
      <c r="D25" s="12">
        <f t="shared" si="0"/>
        <v>30</v>
      </c>
      <c r="E25" s="24">
        <f>C25+30</f>
        <v>42442</v>
      </c>
      <c r="F25" s="22">
        <v>20000</v>
      </c>
      <c r="G25" s="167"/>
    </row>
    <row r="26" spans="1:9" x14ac:dyDescent="0.2">
      <c r="B26" s="14" t="s">
        <v>39</v>
      </c>
      <c r="C26" s="15"/>
      <c r="D26" s="16"/>
      <c r="E26" s="16"/>
      <c r="F26" s="23">
        <f>SUM(F20:F25)</f>
        <v>110000</v>
      </c>
      <c r="G26" s="168"/>
    </row>
    <row r="28" spans="1:9" x14ac:dyDescent="0.2">
      <c r="A28" s="115"/>
      <c r="B28" s="115"/>
      <c r="C28" s="115"/>
      <c r="D28" s="115"/>
      <c r="E28" s="115"/>
      <c r="F28" s="115"/>
      <c r="G28" s="115"/>
      <c r="H28" s="115"/>
      <c r="I28" s="115"/>
    </row>
    <row r="29" spans="1:9" ht="15.75" x14ac:dyDescent="0.25">
      <c r="A29" s="161"/>
      <c r="B29" s="161"/>
      <c r="C29" s="161"/>
      <c r="D29" s="161"/>
      <c r="E29" s="161"/>
      <c r="F29" s="161"/>
      <c r="G29" s="161"/>
      <c r="H29" s="161"/>
      <c r="I29" s="115"/>
    </row>
    <row r="30" spans="1:9" x14ac:dyDescent="0.2">
      <c r="A30" s="162"/>
      <c r="B30" s="163"/>
      <c r="C30" s="115"/>
      <c r="D30" s="115"/>
      <c r="E30" s="115"/>
      <c r="F30" s="115"/>
      <c r="G30" s="115"/>
      <c r="H30" s="115"/>
      <c r="I30" s="115"/>
    </row>
    <row r="31" spans="1:9" x14ac:dyDescent="0.2">
      <c r="A31" s="162"/>
      <c r="B31" s="164"/>
      <c r="C31" s="115"/>
      <c r="D31" s="115"/>
      <c r="E31" s="115"/>
      <c r="F31" s="115"/>
      <c r="G31" s="115"/>
      <c r="H31" s="115"/>
      <c r="I31" s="115"/>
    </row>
    <row r="32" spans="1:9" x14ac:dyDescent="0.2">
      <c r="A32" s="109"/>
      <c r="B32" s="165"/>
      <c r="C32" s="115"/>
      <c r="D32" s="115"/>
      <c r="E32" s="115"/>
      <c r="F32" s="115"/>
      <c r="G32" s="115"/>
      <c r="H32" s="115"/>
      <c r="I32" s="115"/>
    </row>
    <row r="33" spans="1:9" x14ac:dyDescent="0.2">
      <c r="A33" s="115"/>
      <c r="B33" s="115"/>
      <c r="C33" s="115"/>
      <c r="D33" s="115"/>
      <c r="E33" s="115"/>
      <c r="F33" s="115"/>
      <c r="G33" s="115"/>
      <c r="H33" s="115"/>
      <c r="I33" s="1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1"/>
  <sheetViews>
    <sheetView showGridLines="0" workbookViewId="0">
      <selection activeCell="L20" sqref="L20"/>
    </sheetView>
  </sheetViews>
  <sheetFormatPr defaultRowHeight="14.25" x14ac:dyDescent="0.2"/>
  <cols>
    <col min="1" max="1" width="7.875" customWidth="1"/>
    <col min="2" max="2" width="17.875" customWidth="1"/>
    <col min="6" max="6" width="9.125" customWidth="1"/>
    <col min="15" max="15" width="2.875" customWidth="1"/>
  </cols>
  <sheetData>
    <row r="1" spans="1:15" ht="22.5" customHeight="1" x14ac:dyDescent="0.2">
      <c r="A1" s="100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3" spans="1:15" x14ac:dyDescent="0.2">
      <c r="B3" s="1" t="s">
        <v>51</v>
      </c>
      <c r="C3" s="13" t="s">
        <v>56</v>
      </c>
      <c r="D3" s="13" t="s">
        <v>57</v>
      </c>
      <c r="E3" s="13" t="s">
        <v>58</v>
      </c>
      <c r="F3" s="13" t="s">
        <v>59</v>
      </c>
      <c r="G3" s="13" t="s">
        <v>60</v>
      </c>
      <c r="H3" s="13" t="s">
        <v>61</v>
      </c>
      <c r="I3" s="13" t="s">
        <v>62</v>
      </c>
      <c r="J3" s="13" t="s">
        <v>63</v>
      </c>
      <c r="K3" s="13" t="s">
        <v>64</v>
      </c>
      <c r="L3" s="13" t="s">
        <v>65</v>
      </c>
      <c r="M3" s="13" t="s">
        <v>66</v>
      </c>
      <c r="N3" s="13" t="s">
        <v>67</v>
      </c>
    </row>
    <row r="4" spans="1:15" x14ac:dyDescent="0.2">
      <c r="B4" t="s">
        <v>52</v>
      </c>
      <c r="C4" s="12">
        <v>10000</v>
      </c>
      <c r="D4" s="12">
        <v>10000</v>
      </c>
      <c r="E4" s="12">
        <v>10000</v>
      </c>
      <c r="F4" s="12">
        <v>10000</v>
      </c>
      <c r="G4" s="12">
        <v>10000</v>
      </c>
      <c r="H4" s="12">
        <v>8000</v>
      </c>
      <c r="I4" s="12">
        <v>8000</v>
      </c>
      <c r="J4" s="12">
        <v>8000</v>
      </c>
      <c r="K4" s="12">
        <v>9000</v>
      </c>
      <c r="L4" s="12">
        <v>10000</v>
      </c>
      <c r="M4" s="12">
        <v>10000</v>
      </c>
      <c r="N4" s="12">
        <v>10000</v>
      </c>
    </row>
    <row r="5" spans="1:15" x14ac:dyDescent="0.2">
      <c r="B5" t="s">
        <v>53</v>
      </c>
      <c r="C5" s="12">
        <v>18000</v>
      </c>
      <c r="D5" s="12">
        <v>18000</v>
      </c>
      <c r="E5" s="12">
        <v>18000</v>
      </c>
      <c r="F5" s="12">
        <v>18000</v>
      </c>
      <c r="G5" s="12">
        <v>18000</v>
      </c>
      <c r="H5" s="12">
        <v>18000</v>
      </c>
      <c r="I5" s="12">
        <v>20000</v>
      </c>
      <c r="J5" s="12">
        <v>20000</v>
      </c>
      <c r="K5" s="12">
        <v>20000</v>
      </c>
      <c r="L5" s="12">
        <v>25000</v>
      </c>
      <c r="M5" s="12">
        <v>25000</v>
      </c>
      <c r="N5" s="12">
        <v>25000</v>
      </c>
    </row>
    <row r="6" spans="1:15" x14ac:dyDescent="0.2">
      <c r="B6" t="s">
        <v>54</v>
      </c>
      <c r="C6" s="12">
        <v>10000</v>
      </c>
      <c r="D6" s="12">
        <v>10000</v>
      </c>
      <c r="E6" s="12">
        <v>10000</v>
      </c>
      <c r="F6" s="12">
        <v>10000</v>
      </c>
      <c r="G6" s="12">
        <v>10000</v>
      </c>
      <c r="H6" s="12">
        <v>10000</v>
      </c>
      <c r="I6" s="12">
        <v>15000</v>
      </c>
      <c r="J6" s="12">
        <v>15000</v>
      </c>
      <c r="K6" s="12">
        <v>15000</v>
      </c>
      <c r="L6" s="12">
        <v>20000</v>
      </c>
      <c r="M6" s="12">
        <v>20000</v>
      </c>
      <c r="N6" s="12">
        <v>20000</v>
      </c>
    </row>
    <row r="7" spans="1:15" x14ac:dyDescent="0.2">
      <c r="B7" t="s">
        <v>55</v>
      </c>
      <c r="C7" s="12">
        <v>2000</v>
      </c>
      <c r="D7" s="12">
        <v>2000</v>
      </c>
      <c r="E7" s="12">
        <v>2000</v>
      </c>
      <c r="F7" s="12">
        <v>2000</v>
      </c>
      <c r="G7" s="12">
        <v>2000</v>
      </c>
      <c r="H7" s="12">
        <v>2000</v>
      </c>
      <c r="I7" s="12">
        <v>2000</v>
      </c>
      <c r="J7" s="12">
        <v>2000</v>
      </c>
      <c r="K7" s="12">
        <v>3000</v>
      </c>
      <c r="L7" s="12">
        <v>3000</v>
      </c>
      <c r="M7" s="12">
        <v>3000</v>
      </c>
      <c r="N7" s="12">
        <v>3000</v>
      </c>
    </row>
    <row r="8" spans="1:15" x14ac:dyDescent="0.2">
      <c r="B8" s="14" t="s">
        <v>39</v>
      </c>
      <c r="C8" s="16">
        <f>SUM(C4:C7)</f>
        <v>40000</v>
      </c>
      <c r="D8" s="16">
        <f>SUM(D4:D7)</f>
        <v>40000</v>
      </c>
      <c r="E8" s="16">
        <f>SUM(E4:E7)</f>
        <v>40000</v>
      </c>
      <c r="F8" s="16">
        <f>SUM(F4:F7)</f>
        <v>40000</v>
      </c>
      <c r="G8" s="16">
        <f>SUM(G4:G7)</f>
        <v>40000</v>
      </c>
      <c r="H8" s="16">
        <f t="shared" ref="H8:N8" si="0">SUM(H4:H7)</f>
        <v>38000</v>
      </c>
      <c r="I8" s="16">
        <f t="shared" si="0"/>
        <v>45000</v>
      </c>
      <c r="J8" s="16">
        <f t="shared" si="0"/>
        <v>45000</v>
      </c>
      <c r="K8" s="16">
        <f t="shared" si="0"/>
        <v>47000</v>
      </c>
      <c r="L8" s="16">
        <f t="shared" si="0"/>
        <v>58000</v>
      </c>
      <c r="M8" s="16">
        <f t="shared" si="0"/>
        <v>58000</v>
      </c>
      <c r="N8" s="16">
        <f t="shared" si="0"/>
        <v>58000</v>
      </c>
    </row>
    <row r="26" spans="1:9" x14ac:dyDescent="0.2">
      <c r="A26" s="115"/>
      <c r="B26" s="115"/>
      <c r="C26" s="115"/>
      <c r="D26" s="115"/>
      <c r="E26" s="115"/>
      <c r="F26" s="115"/>
      <c r="G26" s="115"/>
      <c r="H26" s="115"/>
      <c r="I26" s="115"/>
    </row>
    <row r="27" spans="1:9" ht="15.75" x14ac:dyDescent="0.25">
      <c r="A27" s="161"/>
      <c r="B27" s="161"/>
      <c r="C27" s="161"/>
      <c r="D27" s="161"/>
      <c r="E27" s="161"/>
      <c r="F27" s="161"/>
      <c r="G27" s="161"/>
      <c r="H27" s="161"/>
      <c r="I27" s="115"/>
    </row>
    <row r="28" spans="1:9" x14ac:dyDescent="0.2">
      <c r="A28" s="162"/>
      <c r="B28" s="163"/>
      <c r="C28" s="115"/>
      <c r="D28" s="115"/>
      <c r="E28" s="115"/>
      <c r="F28" s="115"/>
      <c r="G28" s="115"/>
      <c r="H28" s="115"/>
      <c r="I28" s="115"/>
    </row>
    <row r="29" spans="1:9" x14ac:dyDescent="0.2">
      <c r="A29" s="162"/>
      <c r="B29" s="163"/>
      <c r="C29" s="115"/>
      <c r="D29" s="115"/>
      <c r="E29" s="115"/>
      <c r="F29" s="115"/>
      <c r="G29" s="115"/>
      <c r="H29" s="115"/>
      <c r="I29" s="115"/>
    </row>
    <row r="30" spans="1:9" x14ac:dyDescent="0.2">
      <c r="A30" s="109"/>
      <c r="B30" s="169"/>
      <c r="C30" s="115"/>
      <c r="D30" s="115"/>
      <c r="E30" s="115"/>
      <c r="F30" s="115"/>
      <c r="G30" s="115"/>
      <c r="H30" s="115"/>
      <c r="I30" s="115"/>
    </row>
    <row r="31" spans="1:9" x14ac:dyDescent="0.2">
      <c r="A31" s="115"/>
      <c r="B31" s="115"/>
      <c r="C31" s="115"/>
      <c r="D31" s="115"/>
      <c r="E31" s="115"/>
      <c r="F31" s="115"/>
      <c r="G31" s="115"/>
      <c r="H31" s="115"/>
      <c r="I31" s="115"/>
    </row>
  </sheetData>
  <phoneticPr fontId="36" type="noConversion"/>
  <printOptions horizontalCentered="1"/>
  <pageMargins left="0.5" right="0.5" top="0.75" bottom="0.75" header="0.3" footer="0.3"/>
  <pageSetup scale="9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2"/>
  <sheetViews>
    <sheetView showGridLines="0" workbookViewId="0">
      <selection activeCell="L5" sqref="L5"/>
    </sheetView>
  </sheetViews>
  <sheetFormatPr defaultRowHeight="14.25" x14ac:dyDescent="0.2"/>
  <cols>
    <col min="1" max="1" width="7.875" customWidth="1"/>
    <col min="2" max="2" width="18.75" customWidth="1"/>
    <col min="6" max="6" width="9.125" customWidth="1"/>
    <col min="9" max="9" width="2.875" customWidth="1"/>
    <col min="10" max="14" width="9.125" style="111"/>
    <col min="15" max="15" width="2.875" style="111" customWidth="1"/>
  </cols>
  <sheetData>
    <row r="1" spans="1:15" ht="22.5" customHeight="1" x14ac:dyDescent="0.2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4"/>
      <c r="K1" s="104"/>
      <c r="L1" s="104"/>
      <c r="M1" s="104"/>
      <c r="N1" s="104"/>
      <c r="O1" s="104"/>
    </row>
    <row r="15" spans="1:15" x14ac:dyDescent="0.2">
      <c r="B15" s="1" t="s">
        <v>69</v>
      </c>
      <c r="C15" s="13" t="s">
        <v>0</v>
      </c>
      <c r="D15" s="13" t="s">
        <v>1</v>
      </c>
      <c r="E15" s="13" t="s">
        <v>2</v>
      </c>
    </row>
    <row r="16" spans="1:15" x14ac:dyDescent="0.2">
      <c r="B16" t="s">
        <v>52</v>
      </c>
      <c r="C16" s="12">
        <v>326</v>
      </c>
      <c r="D16" s="12">
        <v>360</v>
      </c>
      <c r="E16" s="12">
        <v>400</v>
      </c>
      <c r="H16" s="12"/>
      <c r="I16" s="12"/>
      <c r="K16" s="170"/>
    </row>
    <row r="17" spans="2:11" x14ac:dyDescent="0.2">
      <c r="B17" t="s">
        <v>53</v>
      </c>
      <c r="C17" s="12">
        <v>194</v>
      </c>
      <c r="D17" s="12">
        <v>229</v>
      </c>
      <c r="E17" s="12">
        <v>253</v>
      </c>
      <c r="H17" s="12"/>
      <c r="I17" s="12"/>
      <c r="K17" s="170"/>
    </row>
    <row r="18" spans="2:11" x14ac:dyDescent="0.2">
      <c r="B18" t="s">
        <v>54</v>
      </c>
      <c r="C18" s="12">
        <v>140</v>
      </c>
      <c r="D18" s="12">
        <v>168</v>
      </c>
      <c r="E18" s="12">
        <v>187</v>
      </c>
      <c r="H18" s="12"/>
      <c r="I18" s="12"/>
      <c r="K18" s="170"/>
    </row>
    <row r="19" spans="2:11" x14ac:dyDescent="0.2">
      <c r="B19" t="s">
        <v>55</v>
      </c>
      <c r="C19" s="12">
        <v>48</v>
      </c>
      <c r="D19" s="12">
        <v>61</v>
      </c>
      <c r="E19" s="12">
        <v>74</v>
      </c>
      <c r="H19" s="12"/>
      <c r="I19" s="12"/>
      <c r="K19" s="170"/>
    </row>
    <row r="20" spans="2:11" x14ac:dyDescent="0.2">
      <c r="B20" s="14" t="s">
        <v>39</v>
      </c>
      <c r="C20" s="16">
        <f>SUM(C16:C19)</f>
        <v>708</v>
      </c>
      <c r="D20" s="16">
        <f>SUM(D16:D19)</f>
        <v>818</v>
      </c>
      <c r="E20" s="16">
        <f>SUM(E16:E19)</f>
        <v>914</v>
      </c>
      <c r="J20"/>
      <c r="K20" s="171"/>
    </row>
    <row r="21" spans="2:11" x14ac:dyDescent="0.2">
      <c r="J21"/>
      <c r="K21" s="171"/>
    </row>
    <row r="22" spans="2:11" x14ac:dyDescent="0.2">
      <c r="B22" s="1" t="s">
        <v>70</v>
      </c>
      <c r="C22" s="13" t="s">
        <v>0</v>
      </c>
      <c r="D22" s="13" t="s">
        <v>1</v>
      </c>
      <c r="E22" s="13" t="s">
        <v>2</v>
      </c>
      <c r="J22"/>
      <c r="K22" s="171"/>
    </row>
    <row r="23" spans="2:11" x14ac:dyDescent="0.2">
      <c r="B23" t="s">
        <v>52</v>
      </c>
      <c r="C23" s="22">
        <v>379</v>
      </c>
      <c r="D23" s="22">
        <v>417</v>
      </c>
      <c r="E23" s="22">
        <v>399</v>
      </c>
      <c r="H23" s="12"/>
      <c r="I23" s="12"/>
      <c r="K23" s="170"/>
    </row>
    <row r="24" spans="2:11" x14ac:dyDescent="0.2">
      <c r="B24" t="s">
        <v>53</v>
      </c>
      <c r="C24" s="22">
        <v>824</v>
      </c>
      <c r="D24" s="22">
        <v>828</v>
      </c>
      <c r="E24" s="22">
        <v>825</v>
      </c>
      <c r="H24" s="12"/>
      <c r="I24" s="12"/>
      <c r="K24" s="170"/>
    </row>
    <row r="25" spans="2:11" x14ac:dyDescent="0.2">
      <c r="B25" t="s">
        <v>54</v>
      </c>
      <c r="C25" s="22">
        <v>1145</v>
      </c>
      <c r="D25" s="22">
        <v>1185</v>
      </c>
      <c r="E25" s="22">
        <v>1202</v>
      </c>
      <c r="H25" s="12"/>
      <c r="I25" s="12"/>
      <c r="K25" s="170"/>
    </row>
    <row r="26" spans="2:11" x14ac:dyDescent="0.2">
      <c r="B26" t="s">
        <v>55</v>
      </c>
      <c r="C26" s="22">
        <v>675</v>
      </c>
      <c r="D26" s="22">
        <v>677</v>
      </c>
      <c r="E26" s="22">
        <v>713</v>
      </c>
      <c r="H26" s="12"/>
      <c r="I26" s="12"/>
      <c r="K26" s="170"/>
    </row>
    <row r="27" spans="2:11" x14ac:dyDescent="0.2">
      <c r="B27" s="14" t="s">
        <v>39</v>
      </c>
      <c r="C27" s="23">
        <f>SUM(C23:C26)</f>
        <v>3023</v>
      </c>
      <c r="D27" s="23">
        <f>SUM(D23:D26)</f>
        <v>3107</v>
      </c>
      <c r="E27" s="23">
        <f>SUM(E23:E26)</f>
        <v>3139</v>
      </c>
      <c r="J27"/>
      <c r="K27" s="171"/>
    </row>
    <row r="28" spans="2:11" x14ac:dyDescent="0.2">
      <c r="J28"/>
      <c r="K28" s="171"/>
    </row>
    <row r="29" spans="2:11" x14ac:dyDescent="0.2">
      <c r="B29" s="1" t="s">
        <v>71</v>
      </c>
      <c r="C29" s="13" t="s">
        <v>0</v>
      </c>
      <c r="D29" s="13" t="s">
        <v>1</v>
      </c>
      <c r="E29" s="13" t="s">
        <v>2</v>
      </c>
      <c r="J29"/>
      <c r="K29" s="171"/>
    </row>
    <row r="30" spans="2:11" x14ac:dyDescent="0.2">
      <c r="B30" t="s">
        <v>52</v>
      </c>
      <c r="C30" s="22">
        <v>235</v>
      </c>
      <c r="D30" s="22">
        <v>230</v>
      </c>
      <c r="E30" s="22">
        <v>195</v>
      </c>
      <c r="H30" s="12"/>
      <c r="I30" s="12"/>
      <c r="K30" s="170"/>
    </row>
    <row r="31" spans="2:11" x14ac:dyDescent="0.2">
      <c r="B31" t="s">
        <v>53</v>
      </c>
      <c r="C31" s="22">
        <v>432</v>
      </c>
      <c r="D31" s="22">
        <v>403</v>
      </c>
      <c r="E31" s="22">
        <v>389</v>
      </c>
      <c r="H31" s="12"/>
      <c r="I31" s="12"/>
      <c r="K31" s="170"/>
    </row>
    <row r="32" spans="2:11" x14ac:dyDescent="0.2">
      <c r="B32" t="s">
        <v>54</v>
      </c>
      <c r="C32" s="22">
        <v>519</v>
      </c>
      <c r="D32" s="22">
        <v>492</v>
      </c>
      <c r="E32" s="22">
        <v>465</v>
      </c>
      <c r="H32" s="12"/>
      <c r="I32" s="12"/>
      <c r="K32" s="170"/>
    </row>
    <row r="33" spans="2:11" x14ac:dyDescent="0.2">
      <c r="B33" t="s">
        <v>55</v>
      </c>
      <c r="C33" s="22">
        <v>301</v>
      </c>
      <c r="D33" s="22">
        <v>273</v>
      </c>
      <c r="E33" s="22">
        <v>288</v>
      </c>
      <c r="H33" s="12"/>
      <c r="I33" s="12"/>
      <c r="K33" s="170"/>
    </row>
    <row r="34" spans="2:11" x14ac:dyDescent="0.2">
      <c r="B34" s="14" t="s">
        <v>39</v>
      </c>
      <c r="C34" s="23">
        <f>SUM(C30:C33)</f>
        <v>1487</v>
      </c>
      <c r="D34" s="23">
        <f>SUM(D30:D33)</f>
        <v>1398</v>
      </c>
      <c r="E34" s="23">
        <f>SUM(E30:E33)</f>
        <v>1337</v>
      </c>
      <c r="J34"/>
      <c r="K34" s="171"/>
    </row>
    <row r="35" spans="2:11" x14ac:dyDescent="0.2">
      <c r="J35"/>
      <c r="K35" s="171"/>
    </row>
    <row r="36" spans="2:11" x14ac:dyDescent="0.2">
      <c r="B36" s="1" t="s">
        <v>32</v>
      </c>
      <c r="C36" s="13" t="s">
        <v>0</v>
      </c>
      <c r="D36" s="13" t="s">
        <v>1</v>
      </c>
      <c r="E36" s="13" t="s">
        <v>2</v>
      </c>
      <c r="J36"/>
      <c r="K36" s="171"/>
    </row>
    <row r="37" spans="2:11" x14ac:dyDescent="0.2">
      <c r="B37" t="s">
        <v>52</v>
      </c>
      <c r="C37" s="22">
        <f>C16*C23</f>
        <v>123554</v>
      </c>
      <c r="D37" s="22">
        <f t="shared" ref="D37:E37" si="0">D16*D23</f>
        <v>150120</v>
      </c>
      <c r="E37" s="22">
        <f t="shared" si="0"/>
        <v>159600</v>
      </c>
      <c r="K37" s="170"/>
    </row>
    <row r="38" spans="2:11" x14ac:dyDescent="0.2">
      <c r="B38" t="s">
        <v>53</v>
      </c>
      <c r="C38" s="22">
        <f t="shared" ref="C38:E40" si="1">C17*C24</f>
        <v>159856</v>
      </c>
      <c r="D38" s="22">
        <f t="shared" si="1"/>
        <v>189612</v>
      </c>
      <c r="E38" s="22">
        <f t="shared" si="1"/>
        <v>208725</v>
      </c>
      <c r="K38" s="170"/>
    </row>
    <row r="39" spans="2:11" x14ac:dyDescent="0.2">
      <c r="B39" t="s">
        <v>54</v>
      </c>
      <c r="C39" s="22">
        <f t="shared" si="1"/>
        <v>160300</v>
      </c>
      <c r="D39" s="22">
        <f t="shared" si="1"/>
        <v>199080</v>
      </c>
      <c r="E39" s="22">
        <f t="shared" si="1"/>
        <v>224774</v>
      </c>
      <c r="K39" s="170"/>
    </row>
    <row r="40" spans="2:11" x14ac:dyDescent="0.2">
      <c r="B40" t="s">
        <v>55</v>
      </c>
      <c r="C40" s="22">
        <f t="shared" si="1"/>
        <v>32400</v>
      </c>
      <c r="D40" s="22">
        <f t="shared" si="1"/>
        <v>41297</v>
      </c>
      <c r="E40" s="22">
        <f t="shared" si="1"/>
        <v>52762</v>
      </c>
      <c r="K40" s="170"/>
    </row>
    <row r="41" spans="2:11" x14ac:dyDescent="0.2">
      <c r="B41" s="14" t="s">
        <v>39</v>
      </c>
      <c r="C41" s="23">
        <f>SUM(C37:C40)</f>
        <v>476110</v>
      </c>
      <c r="D41" s="23">
        <f>SUM(D37:D40)</f>
        <v>580109</v>
      </c>
      <c r="E41" s="23">
        <f>SUM(E37:E40)</f>
        <v>645861</v>
      </c>
      <c r="K41" s="171"/>
    </row>
    <row r="42" spans="2:11" x14ac:dyDescent="0.2">
      <c r="K42" s="171"/>
    </row>
    <row r="43" spans="2:11" x14ac:dyDescent="0.2">
      <c r="B43" s="1" t="s">
        <v>31</v>
      </c>
      <c r="C43" s="13" t="s">
        <v>0</v>
      </c>
      <c r="D43" s="13" t="s">
        <v>1</v>
      </c>
      <c r="E43" s="13" t="s">
        <v>2</v>
      </c>
      <c r="K43" s="171"/>
    </row>
    <row r="44" spans="2:11" x14ac:dyDescent="0.2">
      <c r="B44" t="s">
        <v>52</v>
      </c>
      <c r="C44" s="22">
        <f t="shared" ref="C44:E47" si="2">C16*C30</f>
        <v>76610</v>
      </c>
      <c r="D44" s="22">
        <f t="shared" si="2"/>
        <v>82800</v>
      </c>
      <c r="E44" s="22">
        <f t="shared" si="2"/>
        <v>78000</v>
      </c>
      <c r="K44" s="171"/>
    </row>
    <row r="45" spans="2:11" x14ac:dyDescent="0.2">
      <c r="B45" t="s">
        <v>53</v>
      </c>
      <c r="C45" s="22">
        <f t="shared" si="2"/>
        <v>83808</v>
      </c>
      <c r="D45" s="22">
        <f t="shared" si="2"/>
        <v>92287</v>
      </c>
      <c r="E45" s="22">
        <f t="shared" si="2"/>
        <v>98417</v>
      </c>
      <c r="K45" s="171"/>
    </row>
    <row r="46" spans="2:11" x14ac:dyDescent="0.2">
      <c r="B46" t="s">
        <v>54</v>
      </c>
      <c r="C46" s="22">
        <f t="shared" si="2"/>
        <v>72660</v>
      </c>
      <c r="D46" s="22">
        <f t="shared" si="2"/>
        <v>82656</v>
      </c>
      <c r="E46" s="22">
        <f t="shared" si="2"/>
        <v>86955</v>
      </c>
      <c r="K46" s="171"/>
    </row>
    <row r="47" spans="2:11" x14ac:dyDescent="0.2">
      <c r="B47" t="s">
        <v>55</v>
      </c>
      <c r="C47" s="22">
        <f t="shared" si="2"/>
        <v>14448</v>
      </c>
      <c r="D47" s="22">
        <f t="shared" si="2"/>
        <v>16653</v>
      </c>
      <c r="E47" s="22">
        <f t="shared" si="2"/>
        <v>21312</v>
      </c>
      <c r="K47" s="171"/>
    </row>
    <row r="48" spans="2:11" x14ac:dyDescent="0.2">
      <c r="B48" s="14" t="s">
        <v>39</v>
      </c>
      <c r="C48" s="23">
        <f>SUM(C44:C47)</f>
        <v>247526</v>
      </c>
      <c r="D48" s="23">
        <f>SUM(D44:D47)</f>
        <v>274396</v>
      </c>
      <c r="E48" s="23">
        <f>SUM(E44:E47)</f>
        <v>284684</v>
      </c>
      <c r="K48" s="171"/>
    </row>
    <row r="49" spans="1:11" x14ac:dyDescent="0.2">
      <c r="K49" s="171"/>
    </row>
    <row r="50" spans="1:11" x14ac:dyDescent="0.2">
      <c r="B50" s="1" t="s">
        <v>30</v>
      </c>
      <c r="C50" s="13" t="s">
        <v>0</v>
      </c>
      <c r="D50" s="13" t="s">
        <v>1</v>
      </c>
      <c r="E50" s="13" t="s">
        <v>2</v>
      </c>
      <c r="K50" s="171"/>
    </row>
    <row r="51" spans="1:11" x14ac:dyDescent="0.2">
      <c r="B51" t="s">
        <v>52</v>
      </c>
      <c r="C51" s="22">
        <f t="shared" ref="C51:E54" si="3">C37-C44</f>
        <v>46944</v>
      </c>
      <c r="D51" s="22">
        <f t="shared" si="3"/>
        <v>67320</v>
      </c>
      <c r="E51" s="22">
        <f t="shared" si="3"/>
        <v>81600</v>
      </c>
      <c r="K51" s="171"/>
    </row>
    <row r="52" spans="1:11" x14ac:dyDescent="0.2">
      <c r="B52" t="s">
        <v>53</v>
      </c>
      <c r="C52" s="22">
        <f t="shared" si="3"/>
        <v>76048</v>
      </c>
      <c r="D52" s="22">
        <f t="shared" si="3"/>
        <v>97325</v>
      </c>
      <c r="E52" s="22">
        <f t="shared" si="3"/>
        <v>110308</v>
      </c>
      <c r="K52" s="171"/>
    </row>
    <row r="53" spans="1:11" x14ac:dyDescent="0.2">
      <c r="B53" t="s">
        <v>54</v>
      </c>
      <c r="C53" s="22">
        <f t="shared" si="3"/>
        <v>87640</v>
      </c>
      <c r="D53" s="22">
        <f t="shared" si="3"/>
        <v>116424</v>
      </c>
      <c r="E53" s="22">
        <f t="shared" si="3"/>
        <v>137819</v>
      </c>
      <c r="K53" s="171"/>
    </row>
    <row r="54" spans="1:11" x14ac:dyDescent="0.2">
      <c r="B54" t="s">
        <v>55</v>
      </c>
      <c r="C54" s="22">
        <f t="shared" si="3"/>
        <v>17952</v>
      </c>
      <c r="D54" s="22">
        <f t="shared" si="3"/>
        <v>24644</v>
      </c>
      <c r="E54" s="22">
        <f t="shared" si="3"/>
        <v>31450</v>
      </c>
      <c r="K54" s="171"/>
    </row>
    <row r="55" spans="1:11" x14ac:dyDescent="0.2">
      <c r="B55" s="14" t="s">
        <v>39</v>
      </c>
      <c r="C55" s="23">
        <f>SUM(C51:C54)</f>
        <v>228584</v>
      </c>
      <c r="D55" s="23">
        <f>SUM(D51:D54)</f>
        <v>305713</v>
      </c>
      <c r="E55" s="23">
        <f>SUM(E51:E54)</f>
        <v>361177</v>
      </c>
      <c r="K55" s="171"/>
    </row>
    <row r="56" spans="1:11" x14ac:dyDescent="0.2">
      <c r="K56" s="115"/>
    </row>
    <row r="57" spans="1:11" x14ac:dyDescent="0.2">
      <c r="A57" s="115"/>
      <c r="B57" s="115"/>
      <c r="C57" s="115"/>
      <c r="D57" s="115"/>
      <c r="E57" s="115"/>
      <c r="F57" s="115"/>
      <c r="G57" s="115"/>
      <c r="H57" s="115"/>
      <c r="K57" s="115"/>
    </row>
    <row r="58" spans="1:11" ht="15.75" x14ac:dyDescent="0.25">
      <c r="A58" s="161"/>
      <c r="B58" s="161"/>
      <c r="C58" s="161"/>
      <c r="D58" s="161"/>
      <c r="E58" s="161"/>
      <c r="F58" s="161"/>
      <c r="G58" s="161"/>
      <c r="H58" s="161"/>
    </row>
    <row r="59" spans="1:11" x14ac:dyDescent="0.2">
      <c r="A59" s="162"/>
      <c r="B59" s="163"/>
      <c r="C59" s="115"/>
      <c r="D59" s="115"/>
      <c r="E59" s="115"/>
      <c r="F59" s="115"/>
      <c r="G59" s="115"/>
      <c r="H59" s="115"/>
    </row>
    <row r="60" spans="1:11" x14ac:dyDescent="0.2">
      <c r="A60" s="162"/>
      <c r="B60" s="163"/>
      <c r="C60" s="115"/>
      <c r="D60" s="115"/>
      <c r="E60" s="115"/>
      <c r="F60" s="115"/>
      <c r="G60" s="115"/>
      <c r="H60" s="115"/>
    </row>
    <row r="61" spans="1:11" x14ac:dyDescent="0.2">
      <c r="A61" s="109"/>
      <c r="B61" s="169"/>
      <c r="C61" s="115"/>
      <c r="D61" s="115"/>
      <c r="E61" s="115"/>
      <c r="F61" s="115"/>
      <c r="G61" s="115"/>
      <c r="H61" s="115"/>
    </row>
    <row r="62" spans="1:11" x14ac:dyDescent="0.2">
      <c r="A62" s="115"/>
      <c r="B62" s="115"/>
      <c r="C62" s="115"/>
      <c r="D62" s="115"/>
      <c r="E62" s="115"/>
      <c r="F62" s="115"/>
      <c r="G62" s="115"/>
      <c r="H62" s="115"/>
    </row>
  </sheetData>
  <phoneticPr fontId="36" type="noConversion"/>
  <printOptions horizontalCentered="1"/>
  <pageMargins left="0.5" right="0.5" top="0.75" bottom="0.75" header="0.3" footer="0.3"/>
  <pageSetup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6"/>
  <sheetViews>
    <sheetView showGridLines="0" workbookViewId="0">
      <selection activeCell="R26" sqref="R26"/>
    </sheetView>
  </sheetViews>
  <sheetFormatPr defaultRowHeight="14.25" x14ac:dyDescent="0.2"/>
  <cols>
    <col min="1" max="1" width="7.875" customWidth="1"/>
    <col min="2" max="2" width="16.5" customWidth="1"/>
    <col min="3" max="14" width="8.625" customWidth="1"/>
    <col min="15" max="15" width="14.25" customWidth="1"/>
    <col min="16" max="16" width="2.875" customWidth="1"/>
    <col min="17" max="17" width="9.125" style="79"/>
  </cols>
  <sheetData>
    <row r="1" spans="1:20" ht="22.5" customHeight="1" x14ac:dyDescent="0.2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3" spans="1:20" s="7" customFormat="1" x14ac:dyDescent="0.2">
      <c r="B3" s="102" t="s">
        <v>28</v>
      </c>
      <c r="C3" s="154">
        <v>42385</v>
      </c>
      <c r="D3" s="155"/>
      <c r="F3" s="108"/>
      <c r="G3" s="109"/>
      <c r="H3" s="105"/>
      <c r="I3" s="108"/>
      <c r="J3" s="106"/>
      <c r="K3" s="107"/>
      <c r="Q3" s="103"/>
    </row>
    <row r="4" spans="1:20" ht="15" x14ac:dyDescent="0.2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 t="s">
        <v>0</v>
      </c>
    </row>
    <row r="5" spans="1:20" s="37" customFormat="1" ht="14.25" customHeight="1" x14ac:dyDescent="0.2">
      <c r="B5" s="56" t="s">
        <v>69</v>
      </c>
      <c r="C5" s="66">
        <f>C3</f>
        <v>42385</v>
      </c>
      <c r="D5" s="66">
        <f>EDATE(C5,1)</f>
        <v>42416</v>
      </c>
      <c r="E5" s="66">
        <f t="shared" ref="E5:N5" si="0">EDATE(D5,1)</f>
        <v>42445</v>
      </c>
      <c r="F5" s="66">
        <f t="shared" si="0"/>
        <v>42476</v>
      </c>
      <c r="G5" s="66">
        <f t="shared" si="0"/>
        <v>42506</v>
      </c>
      <c r="H5" s="66">
        <f t="shared" si="0"/>
        <v>42537</v>
      </c>
      <c r="I5" s="66">
        <f t="shared" si="0"/>
        <v>42567</v>
      </c>
      <c r="J5" s="66">
        <f t="shared" si="0"/>
        <v>42598</v>
      </c>
      <c r="K5" s="66">
        <f t="shared" si="0"/>
        <v>42629</v>
      </c>
      <c r="L5" s="66">
        <f t="shared" si="0"/>
        <v>42659</v>
      </c>
      <c r="M5" s="66">
        <f t="shared" si="0"/>
        <v>42690</v>
      </c>
      <c r="N5" s="66">
        <f t="shared" si="0"/>
        <v>42720</v>
      </c>
      <c r="O5" s="67" t="s">
        <v>73</v>
      </c>
      <c r="R5" s="108"/>
      <c r="S5" s="109"/>
      <c r="T5" s="115"/>
    </row>
    <row r="6" spans="1:20" ht="14.25" customHeight="1" x14ac:dyDescent="0.2">
      <c r="B6" s="55" t="s">
        <v>74</v>
      </c>
      <c r="C6" s="40">
        <v>500</v>
      </c>
      <c r="D6" s="40">
        <v>525</v>
      </c>
      <c r="E6" s="40">
        <v>550</v>
      </c>
      <c r="F6" s="40">
        <v>575</v>
      </c>
      <c r="G6" s="40">
        <v>550</v>
      </c>
      <c r="H6" s="40">
        <v>525</v>
      </c>
      <c r="I6" s="40">
        <v>525</v>
      </c>
      <c r="J6" s="40">
        <v>550</v>
      </c>
      <c r="K6" s="40">
        <v>575</v>
      </c>
      <c r="L6" s="40">
        <v>600</v>
      </c>
      <c r="M6" s="40">
        <v>650</v>
      </c>
      <c r="N6" s="40">
        <v>650</v>
      </c>
      <c r="O6" s="41">
        <f>SUM(C6:N6)</f>
        <v>6775</v>
      </c>
      <c r="R6" s="108"/>
      <c r="S6" s="106"/>
      <c r="T6" s="107"/>
    </row>
    <row r="7" spans="1:20" ht="14.25" customHeight="1" x14ac:dyDescent="0.2">
      <c r="B7" s="42" t="s">
        <v>75</v>
      </c>
      <c r="C7" s="43">
        <v>1500</v>
      </c>
      <c r="D7" s="43">
        <v>1000</v>
      </c>
      <c r="E7" s="43">
        <v>1000</v>
      </c>
      <c r="F7" s="43">
        <v>1250</v>
      </c>
      <c r="G7" s="43">
        <v>1250</v>
      </c>
      <c r="H7" s="43">
        <v>1500</v>
      </c>
      <c r="I7" s="43">
        <v>1500</v>
      </c>
      <c r="J7" s="43">
        <v>1750</v>
      </c>
      <c r="K7" s="43">
        <v>2000</v>
      </c>
      <c r="L7" s="43">
        <v>2500</v>
      </c>
      <c r="M7" s="43">
        <v>3000</v>
      </c>
      <c r="N7" s="43">
        <v>3000</v>
      </c>
      <c r="O7" s="44">
        <f t="shared" ref="O7:O8" si="1">SUM(C7:N7)</f>
        <v>21250</v>
      </c>
    </row>
    <row r="8" spans="1:20" ht="14.25" customHeight="1" x14ac:dyDescent="0.2">
      <c r="B8" s="76" t="s">
        <v>76</v>
      </c>
      <c r="C8" s="77">
        <v>150</v>
      </c>
      <c r="D8" s="77">
        <v>200</v>
      </c>
      <c r="E8" s="77">
        <v>250</v>
      </c>
      <c r="F8" s="77">
        <v>300</v>
      </c>
      <c r="G8" s="77">
        <v>350</v>
      </c>
      <c r="H8" s="77">
        <v>400</v>
      </c>
      <c r="I8" s="77">
        <v>400</v>
      </c>
      <c r="J8" s="77">
        <v>350</v>
      </c>
      <c r="K8" s="77">
        <v>350</v>
      </c>
      <c r="L8" s="77">
        <v>300</v>
      </c>
      <c r="M8" s="77">
        <v>300</v>
      </c>
      <c r="N8" s="77">
        <v>300</v>
      </c>
      <c r="O8" s="78">
        <f t="shared" si="1"/>
        <v>3650</v>
      </c>
    </row>
    <row r="9" spans="1:20" ht="14.25" customHeight="1" x14ac:dyDescent="0.2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20" ht="14.25" customHeight="1" x14ac:dyDescent="0.2">
      <c r="B10" s="56" t="s">
        <v>70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67" t="s">
        <v>82</v>
      </c>
    </row>
    <row r="11" spans="1:20" ht="14.25" customHeight="1" x14ac:dyDescent="0.2">
      <c r="B11" s="58" t="str">
        <f>B16</f>
        <v>Sản phẩm A</v>
      </c>
      <c r="C11" s="59">
        <v>19.989999999999998</v>
      </c>
      <c r="D11" s="59">
        <v>19.989999999999998</v>
      </c>
      <c r="E11" s="59">
        <v>19.989999999999998</v>
      </c>
      <c r="F11" s="59">
        <v>19.989999999999998</v>
      </c>
      <c r="G11" s="59">
        <v>19.989999999999998</v>
      </c>
      <c r="H11" s="59">
        <v>19.989999999999998</v>
      </c>
      <c r="I11" s="59">
        <v>19.989999999999998</v>
      </c>
      <c r="J11" s="59">
        <v>19.989999999999998</v>
      </c>
      <c r="K11" s="59">
        <v>19.989999999999998</v>
      </c>
      <c r="L11" s="59">
        <v>19.989999999999998</v>
      </c>
      <c r="M11" s="59">
        <v>19.989999999999998</v>
      </c>
      <c r="N11" s="59">
        <v>19.989999999999998</v>
      </c>
      <c r="O11" s="60">
        <f>AVERAGE(C11:N11)</f>
        <v>19.990000000000002</v>
      </c>
    </row>
    <row r="12" spans="1:20" ht="14.25" customHeight="1" x14ac:dyDescent="0.2">
      <c r="B12" s="45" t="str">
        <f>B17</f>
        <v>Sản phẩm B</v>
      </c>
      <c r="C12" s="46">
        <v>14.99</v>
      </c>
      <c r="D12" s="46">
        <v>14.99</v>
      </c>
      <c r="E12" s="46">
        <v>14.99</v>
      </c>
      <c r="F12" s="46">
        <v>14.99</v>
      </c>
      <c r="G12" s="46">
        <v>14.99</v>
      </c>
      <c r="H12" s="46">
        <v>14.99</v>
      </c>
      <c r="I12" s="46">
        <v>14.99</v>
      </c>
      <c r="J12" s="46">
        <v>14.99</v>
      </c>
      <c r="K12" s="46">
        <v>14.99</v>
      </c>
      <c r="L12" s="46">
        <v>14.99</v>
      </c>
      <c r="M12" s="46">
        <v>14.99</v>
      </c>
      <c r="N12" s="46">
        <v>14.99</v>
      </c>
      <c r="O12" s="47">
        <f t="shared" ref="O12:O13" si="2">AVERAGE(C12:N12)</f>
        <v>14.990000000000002</v>
      </c>
    </row>
    <row r="13" spans="1:20" ht="14.25" customHeight="1" x14ac:dyDescent="0.2">
      <c r="B13" s="52" t="str">
        <f>B18</f>
        <v>Sản phẩm C</v>
      </c>
      <c r="C13" s="73">
        <v>49.99</v>
      </c>
      <c r="D13" s="73">
        <v>49.99</v>
      </c>
      <c r="E13" s="73">
        <v>49.99</v>
      </c>
      <c r="F13" s="73">
        <v>49.99</v>
      </c>
      <c r="G13" s="73">
        <v>49.99</v>
      </c>
      <c r="H13" s="73">
        <v>49.99</v>
      </c>
      <c r="I13" s="73">
        <v>49.99</v>
      </c>
      <c r="J13" s="73">
        <v>49.99</v>
      </c>
      <c r="K13" s="73">
        <v>49.99</v>
      </c>
      <c r="L13" s="73">
        <v>49.99</v>
      </c>
      <c r="M13" s="73">
        <v>49.99</v>
      </c>
      <c r="N13" s="73">
        <v>49.99</v>
      </c>
      <c r="O13" s="72">
        <f t="shared" si="2"/>
        <v>49.99</v>
      </c>
    </row>
    <row r="14" spans="1:20" ht="14.25" customHeight="1" x14ac:dyDescent="0.2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  <row r="15" spans="1:20" ht="14.25" customHeight="1" x14ac:dyDescent="0.2">
      <c r="B15" s="56" t="s">
        <v>77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67" t="s">
        <v>83</v>
      </c>
    </row>
    <row r="16" spans="1:20" ht="14.25" customHeight="1" x14ac:dyDescent="0.2">
      <c r="B16" s="58" t="str">
        <f>B6</f>
        <v>Sản phẩm A</v>
      </c>
      <c r="C16" s="64">
        <v>0</v>
      </c>
      <c r="D16" s="64">
        <f>(D6/C6)-1</f>
        <v>5.0000000000000044E-2</v>
      </c>
      <c r="E16" s="64">
        <f t="shared" ref="E16:N16" si="3">(E6/D6)-1</f>
        <v>4.7619047619047672E-2</v>
      </c>
      <c r="F16" s="64">
        <f t="shared" si="3"/>
        <v>4.5454545454545414E-2</v>
      </c>
      <c r="G16" s="64">
        <f t="shared" si="3"/>
        <v>-4.3478260869565188E-2</v>
      </c>
      <c r="H16" s="64">
        <f t="shared" si="3"/>
        <v>-4.5454545454545414E-2</v>
      </c>
      <c r="I16" s="64">
        <f t="shared" si="3"/>
        <v>0</v>
      </c>
      <c r="J16" s="64">
        <f t="shared" si="3"/>
        <v>4.7619047619047672E-2</v>
      </c>
      <c r="K16" s="64">
        <f t="shared" si="3"/>
        <v>4.5454545454545414E-2</v>
      </c>
      <c r="L16" s="64">
        <f t="shared" si="3"/>
        <v>4.3478260869565188E-2</v>
      </c>
      <c r="M16" s="64">
        <f t="shared" si="3"/>
        <v>8.3333333333333259E-2</v>
      </c>
      <c r="N16" s="64">
        <f t="shared" si="3"/>
        <v>0</v>
      </c>
      <c r="O16" s="65">
        <f>AVERAGE(D16:N16)</f>
        <v>2.491145218417946E-2</v>
      </c>
    </row>
    <row r="17" spans="2:17" ht="14.25" customHeight="1" x14ac:dyDescent="0.2">
      <c r="B17" s="45" t="str">
        <f>B7</f>
        <v>Sản phẩm B</v>
      </c>
      <c r="C17" s="48">
        <v>0</v>
      </c>
      <c r="D17" s="48">
        <f t="shared" ref="D17:N18" si="4">(D7/C7)-1</f>
        <v>-0.33333333333333337</v>
      </c>
      <c r="E17" s="48">
        <f t="shared" si="4"/>
        <v>0</v>
      </c>
      <c r="F17" s="48">
        <f t="shared" si="4"/>
        <v>0.25</v>
      </c>
      <c r="G17" s="48">
        <f t="shared" si="4"/>
        <v>0</v>
      </c>
      <c r="H17" s="48">
        <f t="shared" si="4"/>
        <v>0.19999999999999996</v>
      </c>
      <c r="I17" s="48">
        <f t="shared" si="4"/>
        <v>0</v>
      </c>
      <c r="J17" s="48">
        <f t="shared" si="4"/>
        <v>0.16666666666666674</v>
      </c>
      <c r="K17" s="48">
        <f t="shared" si="4"/>
        <v>0.14285714285714279</v>
      </c>
      <c r="L17" s="48">
        <f t="shared" si="4"/>
        <v>0.25</v>
      </c>
      <c r="M17" s="48">
        <f t="shared" si="4"/>
        <v>0.19999999999999996</v>
      </c>
      <c r="N17" s="48">
        <f t="shared" si="4"/>
        <v>0</v>
      </c>
      <c r="O17" s="49">
        <f t="shared" ref="O17:O18" si="5">AVERAGE(D17:N17)</f>
        <v>7.9653679653679643E-2</v>
      </c>
    </row>
    <row r="18" spans="2:17" ht="14.25" customHeight="1" x14ac:dyDescent="0.2">
      <c r="B18" s="52" t="str">
        <f>B8</f>
        <v>Sản phẩm C</v>
      </c>
      <c r="C18" s="74">
        <v>0</v>
      </c>
      <c r="D18" s="74">
        <f t="shared" si="4"/>
        <v>0.33333333333333326</v>
      </c>
      <c r="E18" s="74">
        <f t="shared" si="4"/>
        <v>0.25</v>
      </c>
      <c r="F18" s="74">
        <f t="shared" si="4"/>
        <v>0.19999999999999996</v>
      </c>
      <c r="G18" s="74">
        <f t="shared" si="4"/>
        <v>0.16666666666666674</v>
      </c>
      <c r="H18" s="74">
        <f t="shared" si="4"/>
        <v>0.14285714285714279</v>
      </c>
      <c r="I18" s="74">
        <f t="shared" si="4"/>
        <v>0</v>
      </c>
      <c r="J18" s="74">
        <f t="shared" si="4"/>
        <v>-0.125</v>
      </c>
      <c r="K18" s="74">
        <f t="shared" si="4"/>
        <v>0</v>
      </c>
      <c r="L18" s="74">
        <f t="shared" si="4"/>
        <v>-0.1428571428571429</v>
      </c>
      <c r="M18" s="74">
        <f t="shared" si="4"/>
        <v>0</v>
      </c>
      <c r="N18" s="74">
        <f t="shared" si="4"/>
        <v>0</v>
      </c>
      <c r="O18" s="75">
        <f t="shared" si="5"/>
        <v>7.4999999999999983E-2</v>
      </c>
    </row>
    <row r="19" spans="2:17" ht="14.25" customHeight="1" x14ac:dyDescent="0.2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</row>
    <row r="20" spans="2:17" ht="14.25" customHeight="1" x14ac:dyDescent="0.2">
      <c r="B20" s="56" t="s">
        <v>32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7" t="s">
        <v>84</v>
      </c>
      <c r="Q20" s="101"/>
    </row>
    <row r="21" spans="2:17" ht="14.25" customHeight="1" x14ac:dyDescent="0.2">
      <c r="B21" s="58" t="str">
        <f>B11</f>
        <v>Sản phẩm A</v>
      </c>
      <c r="C21" s="61">
        <f>C6*C11</f>
        <v>9995</v>
      </c>
      <c r="D21" s="61">
        <f t="shared" ref="D21:N21" si="6">D6*D11</f>
        <v>10494.75</v>
      </c>
      <c r="E21" s="61">
        <f t="shared" si="6"/>
        <v>10994.5</v>
      </c>
      <c r="F21" s="61">
        <f t="shared" si="6"/>
        <v>11494.25</v>
      </c>
      <c r="G21" s="61">
        <f t="shared" si="6"/>
        <v>10994.5</v>
      </c>
      <c r="H21" s="61">
        <f t="shared" si="6"/>
        <v>10494.75</v>
      </c>
      <c r="I21" s="61">
        <f t="shared" si="6"/>
        <v>10494.75</v>
      </c>
      <c r="J21" s="61">
        <f t="shared" si="6"/>
        <v>10994.5</v>
      </c>
      <c r="K21" s="61">
        <f t="shared" si="6"/>
        <v>11494.25</v>
      </c>
      <c r="L21" s="61">
        <f t="shared" si="6"/>
        <v>11993.999999999998</v>
      </c>
      <c r="M21" s="61">
        <f t="shared" si="6"/>
        <v>12993.499999999998</v>
      </c>
      <c r="N21" s="61">
        <f t="shared" si="6"/>
        <v>12993.499999999998</v>
      </c>
      <c r="O21" s="62">
        <f>SUM(C21:N21)</f>
        <v>135432.25</v>
      </c>
    </row>
    <row r="22" spans="2:17" ht="14.25" customHeight="1" x14ac:dyDescent="0.2">
      <c r="B22" s="45" t="str">
        <f>B12</f>
        <v>Sản phẩm B</v>
      </c>
      <c r="C22" s="50">
        <f t="shared" ref="C22:N23" si="7">C7*C12</f>
        <v>22485</v>
      </c>
      <c r="D22" s="50">
        <f t="shared" si="7"/>
        <v>14990</v>
      </c>
      <c r="E22" s="50">
        <f t="shared" si="7"/>
        <v>14990</v>
      </c>
      <c r="F22" s="50">
        <f t="shared" si="7"/>
        <v>18737.5</v>
      </c>
      <c r="G22" s="50">
        <f t="shared" si="7"/>
        <v>18737.5</v>
      </c>
      <c r="H22" s="50">
        <f t="shared" si="7"/>
        <v>22485</v>
      </c>
      <c r="I22" s="50">
        <f t="shared" si="7"/>
        <v>22485</v>
      </c>
      <c r="J22" s="50">
        <f t="shared" si="7"/>
        <v>26232.5</v>
      </c>
      <c r="K22" s="50">
        <f t="shared" si="7"/>
        <v>29980</v>
      </c>
      <c r="L22" s="50">
        <f t="shared" si="7"/>
        <v>37475</v>
      </c>
      <c r="M22" s="50">
        <f t="shared" si="7"/>
        <v>44970</v>
      </c>
      <c r="N22" s="50">
        <f t="shared" si="7"/>
        <v>44970</v>
      </c>
      <c r="O22" s="51">
        <f>SUM(C22:N22)</f>
        <v>318537.5</v>
      </c>
    </row>
    <row r="23" spans="2:17" ht="14.25" customHeight="1" x14ac:dyDescent="0.2">
      <c r="B23" s="52" t="str">
        <f>B13</f>
        <v>Sản phẩm C</v>
      </c>
      <c r="C23" s="68">
        <f t="shared" si="7"/>
        <v>7498.5</v>
      </c>
      <c r="D23" s="68">
        <f t="shared" si="7"/>
        <v>9998</v>
      </c>
      <c r="E23" s="68">
        <f t="shared" si="7"/>
        <v>12497.5</v>
      </c>
      <c r="F23" s="68">
        <f t="shared" si="7"/>
        <v>14997</v>
      </c>
      <c r="G23" s="68">
        <f t="shared" si="7"/>
        <v>17496.5</v>
      </c>
      <c r="H23" s="68">
        <f t="shared" si="7"/>
        <v>19996</v>
      </c>
      <c r="I23" s="68">
        <f t="shared" si="7"/>
        <v>19996</v>
      </c>
      <c r="J23" s="68">
        <f t="shared" si="7"/>
        <v>17496.5</v>
      </c>
      <c r="K23" s="68">
        <f t="shared" si="7"/>
        <v>17496.5</v>
      </c>
      <c r="L23" s="68">
        <f t="shared" si="7"/>
        <v>14997</v>
      </c>
      <c r="M23" s="68">
        <f t="shared" si="7"/>
        <v>14997</v>
      </c>
      <c r="N23" s="68">
        <f t="shared" si="7"/>
        <v>14997</v>
      </c>
      <c r="O23" s="53">
        <f>SUM(C23:N23)</f>
        <v>182463.5</v>
      </c>
    </row>
    <row r="24" spans="2:17" ht="14.25" customHeight="1" x14ac:dyDescent="0.2">
      <c r="B24" s="69" t="s">
        <v>39</v>
      </c>
      <c r="C24" s="70">
        <f t="shared" ref="C24:N24" si="8">SUM(C21:C23)</f>
        <v>39978.5</v>
      </c>
      <c r="D24" s="70">
        <f t="shared" si="8"/>
        <v>35482.75</v>
      </c>
      <c r="E24" s="70">
        <f t="shared" si="8"/>
        <v>38482</v>
      </c>
      <c r="F24" s="70">
        <f t="shared" si="8"/>
        <v>45228.75</v>
      </c>
      <c r="G24" s="70">
        <f t="shared" si="8"/>
        <v>47228.5</v>
      </c>
      <c r="H24" s="70">
        <f t="shared" si="8"/>
        <v>52975.75</v>
      </c>
      <c r="I24" s="70">
        <f t="shared" si="8"/>
        <v>52975.75</v>
      </c>
      <c r="J24" s="70">
        <f t="shared" si="8"/>
        <v>54723.5</v>
      </c>
      <c r="K24" s="70">
        <f t="shared" si="8"/>
        <v>58970.75</v>
      </c>
      <c r="L24" s="70">
        <f t="shared" si="8"/>
        <v>64466</v>
      </c>
      <c r="M24" s="70">
        <f t="shared" si="8"/>
        <v>72960.5</v>
      </c>
      <c r="N24" s="70">
        <f t="shared" si="8"/>
        <v>72960.5</v>
      </c>
      <c r="O24" s="70">
        <f>SUM(O20:O23)</f>
        <v>636433.25</v>
      </c>
    </row>
    <row r="25" spans="2:17" ht="14.25" customHeight="1" x14ac:dyDescent="0.2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</row>
    <row r="26" spans="2:17" ht="14.25" customHeight="1" x14ac:dyDescent="0.2">
      <c r="B26" s="56" t="s">
        <v>78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67" t="s">
        <v>85</v>
      </c>
    </row>
    <row r="27" spans="2:17" ht="14.25" customHeight="1" x14ac:dyDescent="0.2">
      <c r="B27" s="58" t="str">
        <f>B6</f>
        <v>Sản phẩm A</v>
      </c>
      <c r="C27" s="59">
        <v>4.5</v>
      </c>
      <c r="D27" s="59">
        <v>4.5</v>
      </c>
      <c r="E27" s="59">
        <v>4.5</v>
      </c>
      <c r="F27" s="59">
        <v>4.5</v>
      </c>
      <c r="G27" s="59">
        <v>4.5</v>
      </c>
      <c r="H27" s="59">
        <v>4.5</v>
      </c>
      <c r="I27" s="59">
        <v>4.5</v>
      </c>
      <c r="J27" s="59">
        <v>4.5</v>
      </c>
      <c r="K27" s="59">
        <v>4.5</v>
      </c>
      <c r="L27" s="59">
        <v>4</v>
      </c>
      <c r="M27" s="59">
        <v>4</v>
      </c>
      <c r="N27" s="59">
        <v>4</v>
      </c>
      <c r="O27" s="60">
        <f>AVERAGE(C27:N27)</f>
        <v>4.375</v>
      </c>
    </row>
    <row r="28" spans="2:17" ht="14.25" customHeight="1" x14ac:dyDescent="0.2">
      <c r="B28" s="45" t="str">
        <f>B7</f>
        <v>Sản phẩm B</v>
      </c>
      <c r="C28" s="46">
        <v>3.1</v>
      </c>
      <c r="D28" s="46">
        <v>3.1</v>
      </c>
      <c r="E28" s="46">
        <v>3.1</v>
      </c>
      <c r="F28" s="46">
        <v>3.1</v>
      </c>
      <c r="G28" s="46">
        <v>3.1</v>
      </c>
      <c r="H28" s="46">
        <v>3.1</v>
      </c>
      <c r="I28" s="46">
        <v>3.1</v>
      </c>
      <c r="J28" s="46">
        <v>3.1</v>
      </c>
      <c r="K28" s="46">
        <v>3.1</v>
      </c>
      <c r="L28" s="46">
        <v>3.1</v>
      </c>
      <c r="M28" s="46">
        <v>3.1</v>
      </c>
      <c r="N28" s="46">
        <v>3.1</v>
      </c>
      <c r="O28" s="47">
        <f t="shared" ref="O28:O29" si="9">AVERAGE(C28:N28)</f>
        <v>3.100000000000001</v>
      </c>
    </row>
    <row r="29" spans="2:17" ht="14.25" customHeight="1" x14ac:dyDescent="0.2">
      <c r="B29" s="52" t="str">
        <f>B8</f>
        <v>Sản phẩm C</v>
      </c>
      <c r="C29" s="73">
        <v>1.55</v>
      </c>
      <c r="D29" s="73">
        <v>1.55</v>
      </c>
      <c r="E29" s="73">
        <v>1.55</v>
      </c>
      <c r="F29" s="73">
        <v>1.55</v>
      </c>
      <c r="G29" s="73">
        <v>1.55</v>
      </c>
      <c r="H29" s="73">
        <v>1.55</v>
      </c>
      <c r="I29" s="73">
        <v>1.55</v>
      </c>
      <c r="J29" s="73">
        <v>1.55</v>
      </c>
      <c r="K29" s="73">
        <v>1.55</v>
      </c>
      <c r="L29" s="73">
        <v>1.55</v>
      </c>
      <c r="M29" s="73">
        <v>1.55</v>
      </c>
      <c r="N29" s="73">
        <v>1.55</v>
      </c>
      <c r="O29" s="72">
        <f t="shared" si="9"/>
        <v>1.5500000000000005</v>
      </c>
    </row>
    <row r="30" spans="2:17" ht="14.25" customHeight="1" x14ac:dyDescent="0.2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</row>
    <row r="31" spans="2:17" ht="14.25" customHeight="1" x14ac:dyDescent="0.2">
      <c r="B31" s="56" t="s">
        <v>80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67" t="s">
        <v>81</v>
      </c>
      <c r="Q31" s="101"/>
    </row>
    <row r="32" spans="2:17" ht="14.25" customHeight="1" x14ac:dyDescent="0.2">
      <c r="B32" s="58" t="str">
        <f>B16</f>
        <v>Sản phẩm A</v>
      </c>
      <c r="C32" s="63">
        <f>C11-C27</f>
        <v>15.489999999999998</v>
      </c>
      <c r="D32" s="63">
        <f t="shared" ref="D32:N32" si="10">D11-D27</f>
        <v>15.489999999999998</v>
      </c>
      <c r="E32" s="63">
        <f t="shared" si="10"/>
        <v>15.489999999999998</v>
      </c>
      <c r="F32" s="63">
        <f t="shared" si="10"/>
        <v>15.489999999999998</v>
      </c>
      <c r="G32" s="63">
        <f t="shared" si="10"/>
        <v>15.489999999999998</v>
      </c>
      <c r="H32" s="63">
        <f t="shared" si="10"/>
        <v>15.489999999999998</v>
      </c>
      <c r="I32" s="63">
        <f t="shared" si="10"/>
        <v>15.489999999999998</v>
      </c>
      <c r="J32" s="63">
        <f t="shared" si="10"/>
        <v>15.489999999999998</v>
      </c>
      <c r="K32" s="63">
        <f t="shared" si="10"/>
        <v>15.489999999999998</v>
      </c>
      <c r="L32" s="63">
        <f t="shared" si="10"/>
        <v>15.989999999999998</v>
      </c>
      <c r="M32" s="63">
        <f t="shared" si="10"/>
        <v>15.989999999999998</v>
      </c>
      <c r="N32" s="63">
        <f t="shared" si="10"/>
        <v>15.989999999999998</v>
      </c>
      <c r="O32" s="60">
        <f>AVERAGE(C32:N32)</f>
        <v>15.615</v>
      </c>
    </row>
    <row r="33" spans="1:17" ht="14.25" customHeight="1" x14ac:dyDescent="0.2">
      <c r="B33" s="45" t="str">
        <f>B17</f>
        <v>Sản phẩm B</v>
      </c>
      <c r="C33" s="54">
        <f t="shared" ref="C33:N34" si="11">C12-C28</f>
        <v>11.89</v>
      </c>
      <c r="D33" s="54">
        <f t="shared" si="11"/>
        <v>11.89</v>
      </c>
      <c r="E33" s="54">
        <f t="shared" si="11"/>
        <v>11.89</v>
      </c>
      <c r="F33" s="54">
        <f t="shared" si="11"/>
        <v>11.89</v>
      </c>
      <c r="G33" s="54">
        <f t="shared" si="11"/>
        <v>11.89</v>
      </c>
      <c r="H33" s="54">
        <f t="shared" si="11"/>
        <v>11.89</v>
      </c>
      <c r="I33" s="54">
        <f t="shared" si="11"/>
        <v>11.89</v>
      </c>
      <c r="J33" s="54">
        <f t="shared" si="11"/>
        <v>11.89</v>
      </c>
      <c r="K33" s="54">
        <f t="shared" si="11"/>
        <v>11.89</v>
      </c>
      <c r="L33" s="54">
        <f t="shared" si="11"/>
        <v>11.89</v>
      </c>
      <c r="M33" s="54">
        <f t="shared" si="11"/>
        <v>11.89</v>
      </c>
      <c r="N33" s="54">
        <f t="shared" si="11"/>
        <v>11.89</v>
      </c>
      <c r="O33" s="47">
        <f t="shared" ref="O33:O34" si="12">AVERAGE(C33:N33)</f>
        <v>11.89</v>
      </c>
    </row>
    <row r="34" spans="1:17" ht="14.25" customHeight="1" x14ac:dyDescent="0.2">
      <c r="B34" s="52" t="str">
        <f>B18</f>
        <v>Sản phẩm C</v>
      </c>
      <c r="C34" s="71">
        <f t="shared" si="11"/>
        <v>48.440000000000005</v>
      </c>
      <c r="D34" s="71">
        <f t="shared" si="11"/>
        <v>48.440000000000005</v>
      </c>
      <c r="E34" s="71">
        <f t="shared" si="11"/>
        <v>48.440000000000005</v>
      </c>
      <c r="F34" s="71">
        <f t="shared" si="11"/>
        <v>48.440000000000005</v>
      </c>
      <c r="G34" s="71">
        <f t="shared" si="11"/>
        <v>48.440000000000005</v>
      </c>
      <c r="H34" s="71">
        <f t="shared" si="11"/>
        <v>48.440000000000005</v>
      </c>
      <c r="I34" s="71">
        <f t="shared" si="11"/>
        <v>48.440000000000005</v>
      </c>
      <c r="J34" s="71">
        <f t="shared" si="11"/>
        <v>48.440000000000005</v>
      </c>
      <c r="K34" s="71">
        <f t="shared" si="11"/>
        <v>48.440000000000005</v>
      </c>
      <c r="L34" s="71">
        <f t="shared" si="11"/>
        <v>48.440000000000005</v>
      </c>
      <c r="M34" s="71">
        <f t="shared" si="11"/>
        <v>48.440000000000005</v>
      </c>
      <c r="N34" s="71">
        <f t="shared" si="11"/>
        <v>48.440000000000005</v>
      </c>
      <c r="O34" s="72">
        <f t="shared" si="12"/>
        <v>48.440000000000005</v>
      </c>
    </row>
    <row r="35" spans="1:17" ht="14.25" customHeight="1" x14ac:dyDescent="0.2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</row>
    <row r="36" spans="1:17" ht="14.25" customHeight="1" x14ac:dyDescent="0.2">
      <c r="B36" s="56" t="s">
        <v>79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67" t="s">
        <v>39</v>
      </c>
      <c r="Q36" s="101"/>
    </row>
    <row r="37" spans="1:17" ht="14.25" customHeight="1" x14ac:dyDescent="0.2">
      <c r="B37" s="58" t="str">
        <f>B11</f>
        <v>Sản phẩm A</v>
      </c>
      <c r="C37" s="61">
        <f>C6*C32</f>
        <v>7744.9999999999991</v>
      </c>
      <c r="D37" s="61">
        <f t="shared" ref="D37:N38" si="13">D6*D32</f>
        <v>8132.2499999999991</v>
      </c>
      <c r="E37" s="61">
        <f t="shared" si="13"/>
        <v>8519.5</v>
      </c>
      <c r="F37" s="61">
        <f t="shared" si="13"/>
        <v>8906.75</v>
      </c>
      <c r="G37" s="61">
        <f t="shared" si="13"/>
        <v>8519.5</v>
      </c>
      <c r="H37" s="61">
        <f t="shared" si="13"/>
        <v>8132.2499999999991</v>
      </c>
      <c r="I37" s="61">
        <f t="shared" si="13"/>
        <v>8132.2499999999991</v>
      </c>
      <c r="J37" s="61">
        <f t="shared" si="13"/>
        <v>8519.5</v>
      </c>
      <c r="K37" s="61">
        <f t="shared" si="13"/>
        <v>8906.75</v>
      </c>
      <c r="L37" s="61">
        <f t="shared" si="13"/>
        <v>9593.9999999999982</v>
      </c>
      <c r="M37" s="61">
        <f t="shared" si="13"/>
        <v>10393.499999999998</v>
      </c>
      <c r="N37" s="61">
        <f t="shared" si="13"/>
        <v>10393.499999999998</v>
      </c>
      <c r="O37" s="62">
        <f>SUM(C37:N37)</f>
        <v>105894.75</v>
      </c>
    </row>
    <row r="38" spans="1:17" ht="14.25" customHeight="1" x14ac:dyDescent="0.2">
      <c r="B38" s="45" t="str">
        <f>B12</f>
        <v>Sản phẩm B</v>
      </c>
      <c r="C38" s="50">
        <f>C7*C33</f>
        <v>17835</v>
      </c>
      <c r="D38" s="50">
        <f t="shared" si="13"/>
        <v>11890</v>
      </c>
      <c r="E38" s="50">
        <f t="shared" si="13"/>
        <v>11890</v>
      </c>
      <c r="F38" s="50">
        <f t="shared" si="13"/>
        <v>14862.5</v>
      </c>
      <c r="G38" s="50">
        <f t="shared" si="13"/>
        <v>14862.5</v>
      </c>
      <c r="H38" s="50">
        <f t="shared" si="13"/>
        <v>17835</v>
      </c>
      <c r="I38" s="50">
        <f t="shared" si="13"/>
        <v>17835</v>
      </c>
      <c r="J38" s="50">
        <f t="shared" si="13"/>
        <v>20807.5</v>
      </c>
      <c r="K38" s="50">
        <f t="shared" si="13"/>
        <v>23780</v>
      </c>
      <c r="L38" s="50">
        <f t="shared" si="13"/>
        <v>29725</v>
      </c>
      <c r="M38" s="50">
        <f t="shared" si="13"/>
        <v>35670</v>
      </c>
      <c r="N38" s="50">
        <f t="shared" si="13"/>
        <v>35670</v>
      </c>
      <c r="O38" s="51">
        <f>SUM(C38:N38)</f>
        <v>252662.5</v>
      </c>
    </row>
    <row r="39" spans="1:17" ht="14.25" customHeight="1" x14ac:dyDescent="0.2">
      <c r="B39" s="52" t="str">
        <f>B13</f>
        <v>Sản phẩm C</v>
      </c>
      <c r="C39" s="68">
        <f t="shared" ref="C39:N39" si="14">C8*C34</f>
        <v>7266.0000000000009</v>
      </c>
      <c r="D39" s="68">
        <f t="shared" si="14"/>
        <v>9688.0000000000018</v>
      </c>
      <c r="E39" s="68">
        <f t="shared" si="14"/>
        <v>12110.000000000002</v>
      </c>
      <c r="F39" s="68">
        <f t="shared" si="14"/>
        <v>14532.000000000002</v>
      </c>
      <c r="G39" s="68">
        <f t="shared" si="14"/>
        <v>16954</v>
      </c>
      <c r="H39" s="68">
        <f t="shared" si="14"/>
        <v>19376.000000000004</v>
      </c>
      <c r="I39" s="68">
        <f t="shared" si="14"/>
        <v>19376.000000000004</v>
      </c>
      <c r="J39" s="68">
        <f t="shared" si="14"/>
        <v>16954</v>
      </c>
      <c r="K39" s="68">
        <f t="shared" si="14"/>
        <v>16954</v>
      </c>
      <c r="L39" s="68">
        <f t="shared" si="14"/>
        <v>14532.000000000002</v>
      </c>
      <c r="M39" s="68">
        <f t="shared" si="14"/>
        <v>14532.000000000002</v>
      </c>
      <c r="N39" s="68">
        <f t="shared" si="14"/>
        <v>14532.000000000002</v>
      </c>
      <c r="O39" s="53">
        <f>SUM(C39:N39)</f>
        <v>176806</v>
      </c>
    </row>
    <row r="40" spans="1:17" ht="14.25" customHeight="1" x14ac:dyDescent="0.2">
      <c r="B40" s="69" t="s">
        <v>39</v>
      </c>
      <c r="C40" s="70">
        <f t="shared" ref="C40:N40" si="15">SUM(C37:C39)</f>
        <v>32846</v>
      </c>
      <c r="D40" s="70">
        <f t="shared" si="15"/>
        <v>29710.25</v>
      </c>
      <c r="E40" s="70">
        <f t="shared" si="15"/>
        <v>32519.5</v>
      </c>
      <c r="F40" s="70">
        <f t="shared" si="15"/>
        <v>38301.25</v>
      </c>
      <c r="G40" s="70">
        <f t="shared" si="15"/>
        <v>40336</v>
      </c>
      <c r="H40" s="70">
        <f t="shared" si="15"/>
        <v>45343.25</v>
      </c>
      <c r="I40" s="70">
        <f t="shared" si="15"/>
        <v>45343.25</v>
      </c>
      <c r="J40" s="70">
        <f t="shared" si="15"/>
        <v>46281</v>
      </c>
      <c r="K40" s="70">
        <f t="shared" si="15"/>
        <v>49640.75</v>
      </c>
      <c r="L40" s="70">
        <f t="shared" si="15"/>
        <v>53851</v>
      </c>
      <c r="M40" s="70">
        <f t="shared" si="15"/>
        <v>60595.5</v>
      </c>
      <c r="N40" s="70">
        <f t="shared" si="15"/>
        <v>60595.5</v>
      </c>
      <c r="O40" s="70">
        <f>SUM(O36:O39)</f>
        <v>535363.25</v>
      </c>
    </row>
    <row r="43" spans="1:17" ht="15.75" x14ac:dyDescent="0.25">
      <c r="A43" s="3" t="s">
        <v>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/>
    </row>
    <row r="44" spans="1:17" x14ac:dyDescent="0.2">
      <c r="A44" s="4"/>
      <c r="B44" s="6" t="s">
        <v>27</v>
      </c>
      <c r="Q44"/>
    </row>
    <row r="45" spans="1:17" x14ac:dyDescent="0.2">
      <c r="A45" s="4"/>
      <c r="B45" s="6"/>
      <c r="Q45"/>
    </row>
    <row r="46" spans="1:17" x14ac:dyDescent="0.2">
      <c r="A46" s="110" t="s">
        <v>4</v>
      </c>
      <c r="B46" s="99" t="s">
        <v>25</v>
      </c>
      <c r="Q46"/>
    </row>
  </sheetData>
  <mergeCells count="1">
    <mergeCell ref="C3:D3"/>
  </mergeCells>
  <hyperlinks>
    <hyperlink ref="B46" r:id="rId1" display="Vertex42.com: Business Startup Costs Template" xr:uid="{00000000-0004-0000-0800-000000000000}"/>
  </hyperlinks>
  <printOptions horizontalCentered="1"/>
  <pageMargins left="0.5" right="0.5" top="0.75" bottom="0.75" header="0.3" footer="0.3"/>
  <pageSetup scale="88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53"/>
  <sheetViews>
    <sheetView showGridLines="0" workbookViewId="0">
      <selection activeCell="B20" sqref="B20"/>
    </sheetView>
  </sheetViews>
  <sheetFormatPr defaultRowHeight="14.25" x14ac:dyDescent="0.2"/>
  <cols>
    <col min="1" max="1" width="7.875" customWidth="1"/>
    <col min="2" max="2" width="30" customWidth="1"/>
    <col min="3" max="3" width="10" customWidth="1"/>
    <col min="4" max="4" width="8.625" customWidth="1"/>
    <col min="5" max="5" width="1.375" customWidth="1"/>
    <col min="6" max="6" width="10" customWidth="1"/>
    <col min="7" max="7" width="8.625" customWidth="1"/>
    <col min="8" max="8" width="1.375" customWidth="1"/>
    <col min="9" max="9" width="10" customWidth="1"/>
    <col min="10" max="10" width="8.625" customWidth="1"/>
    <col min="11" max="11" width="2.875" customWidth="1"/>
  </cols>
  <sheetData>
    <row r="1" spans="1:16" ht="22.5" customHeight="1" x14ac:dyDescent="0.2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P1" s="79"/>
    </row>
    <row r="3" spans="1:16" ht="14.25" customHeight="1" x14ac:dyDescent="0.2">
      <c r="B3" s="28" t="s">
        <v>86</v>
      </c>
      <c r="C3" s="28" t="s">
        <v>0</v>
      </c>
      <c r="D3" s="28" t="s">
        <v>20</v>
      </c>
      <c r="E3" s="28"/>
      <c r="F3" s="28" t="s">
        <v>1</v>
      </c>
      <c r="G3" s="28" t="s">
        <v>20</v>
      </c>
      <c r="H3" s="28"/>
      <c r="I3" s="28" t="s">
        <v>2</v>
      </c>
      <c r="J3" s="28" t="s">
        <v>20</v>
      </c>
      <c r="M3" s="114"/>
      <c r="N3" s="112"/>
    </row>
    <row r="4" spans="1:16" ht="14.25" customHeight="1" x14ac:dyDescent="0.2">
      <c r="B4" s="89" t="s">
        <v>87</v>
      </c>
      <c r="C4" s="80"/>
      <c r="D4" s="81"/>
      <c r="E4" s="80"/>
      <c r="F4" s="80"/>
      <c r="G4" s="81"/>
      <c r="H4" s="80"/>
      <c r="I4" s="80"/>
      <c r="J4" s="81"/>
    </row>
    <row r="5" spans="1:16" ht="14.25" customHeight="1" x14ac:dyDescent="0.2">
      <c r="B5" s="82" t="s">
        <v>13</v>
      </c>
      <c r="C5" s="94"/>
      <c r="D5" s="83" t="str">
        <f>IF(OR(C5=0,C$9=0)," - ",C5/C$9)</f>
        <v xml:space="preserve"> - </v>
      </c>
      <c r="E5" s="80"/>
      <c r="F5" s="94"/>
      <c r="G5" s="83" t="str">
        <f>IF(OR(F5=0,F$9=0)," - ",F5/F$9)</f>
        <v xml:space="preserve"> - </v>
      </c>
      <c r="H5" s="80"/>
      <c r="I5" s="94"/>
      <c r="J5" s="83" t="str">
        <f>IF(OR(I5=0,I$9=0)," - ",I5/I$9)</f>
        <v xml:space="preserve"> - </v>
      </c>
    </row>
    <row r="6" spans="1:16" ht="14.25" customHeight="1" x14ac:dyDescent="0.2">
      <c r="B6" s="82" t="s">
        <v>14</v>
      </c>
      <c r="C6" s="94"/>
      <c r="D6" s="83" t="str">
        <f>IF(OR(C6=0,C$9=0)," - ",C6/C$9)</f>
        <v xml:space="preserve"> - </v>
      </c>
      <c r="E6" s="80"/>
      <c r="F6" s="94"/>
      <c r="G6" s="83" t="str">
        <f>IF(OR(F6=0,F$9=0)," - ",F6/F$9)</f>
        <v xml:space="preserve"> - </v>
      </c>
      <c r="H6" s="80"/>
      <c r="I6" s="94"/>
      <c r="J6" s="83" t="str">
        <f>IF(OR(I6=0,I$9=0)," - ",I6/I$9)</f>
        <v xml:space="preserve"> - </v>
      </c>
    </row>
    <row r="7" spans="1:16" ht="14.25" customHeight="1" x14ac:dyDescent="0.2">
      <c r="B7" s="82" t="s">
        <v>15</v>
      </c>
      <c r="C7" s="94"/>
      <c r="D7" s="83" t="str">
        <f>IF(OR(C7=0,C$9=0)," - ",C7/C$9)</f>
        <v xml:space="preserve"> - </v>
      </c>
      <c r="E7" s="80"/>
      <c r="F7" s="94"/>
      <c r="G7" s="83" t="str">
        <f>IF(OR(F7=0,F$9=0)," - ",F7/F$9)</f>
        <v xml:space="preserve"> - </v>
      </c>
      <c r="H7" s="80"/>
      <c r="I7" s="94"/>
      <c r="J7" s="83" t="str">
        <f>IF(OR(I7=0,I$9=0)," - ",I7/I$9)</f>
        <v xml:space="preserve"> - </v>
      </c>
    </row>
    <row r="8" spans="1:16" ht="14.25" customHeight="1" x14ac:dyDescent="0.2">
      <c r="B8" s="90" t="s">
        <v>16</v>
      </c>
      <c r="C8" s="93"/>
      <c r="D8" s="83" t="str">
        <f>IF(OR(C8=0,C$9=0)," - ",C8/C$9)</f>
        <v xml:space="preserve"> - </v>
      </c>
      <c r="E8" s="80"/>
      <c r="F8" s="93"/>
      <c r="G8" s="83" t="str">
        <f>IF(OR(F8=0,F$9=0)," - ",F8/F$9)</f>
        <v xml:space="preserve"> - </v>
      </c>
      <c r="H8" s="80"/>
      <c r="I8" s="93"/>
      <c r="J8" s="83" t="str">
        <f>IF(OR(I8=0,I$9=0)," - ",I8/I$9)</f>
        <v xml:space="preserve"> - </v>
      </c>
    </row>
    <row r="9" spans="1:16" ht="14.25" customHeight="1" x14ac:dyDescent="0.2">
      <c r="B9" s="126" t="s">
        <v>88</v>
      </c>
      <c r="C9" s="127">
        <f>SUM(C5:C8)</f>
        <v>0</v>
      </c>
      <c r="D9" s="128" t="str">
        <f>IF(OR(C9=0,C$9=0)," - ",C9/C$9)</f>
        <v xml:space="preserve"> - </v>
      </c>
      <c r="E9" s="129"/>
      <c r="F9" s="127">
        <f>SUM(F5:F8)</f>
        <v>0</v>
      </c>
      <c r="G9" s="128" t="str">
        <f>IF(OR(F9=0,F$9=0)," - ",F9/F$9)</f>
        <v xml:space="preserve"> - </v>
      </c>
      <c r="H9" s="129"/>
      <c r="I9" s="127">
        <f>SUM(I5:I8)</f>
        <v>0</v>
      </c>
      <c r="J9" s="128" t="str">
        <f>IF(OR(I9=0,I$9=0)," - ",I9/I$9)</f>
        <v xml:space="preserve"> - </v>
      </c>
    </row>
    <row r="10" spans="1:16" ht="14.25" customHeight="1" x14ac:dyDescent="0.2">
      <c r="B10" s="89" t="s">
        <v>89</v>
      </c>
      <c r="C10" s="80"/>
      <c r="D10" s="84"/>
      <c r="E10" s="80"/>
      <c r="F10" s="80"/>
      <c r="G10" s="84"/>
      <c r="H10" s="80"/>
      <c r="I10" s="80"/>
      <c r="J10" s="84"/>
    </row>
    <row r="11" spans="1:16" ht="14.25" customHeight="1" x14ac:dyDescent="0.2">
      <c r="B11" s="82" t="s">
        <v>90</v>
      </c>
      <c r="C11" s="94"/>
      <c r="D11" s="83"/>
      <c r="E11" s="80"/>
      <c r="F11" s="94"/>
      <c r="G11" s="83"/>
      <c r="H11" s="80"/>
      <c r="I11" s="94"/>
      <c r="J11" s="83"/>
    </row>
    <row r="12" spans="1:16" ht="14.25" customHeight="1" x14ac:dyDescent="0.2">
      <c r="B12" s="82" t="s">
        <v>91</v>
      </c>
      <c r="C12" s="94"/>
      <c r="D12" s="83"/>
      <c r="E12" s="80"/>
      <c r="F12" s="94"/>
      <c r="G12" s="83"/>
      <c r="H12" s="80"/>
      <c r="I12" s="94"/>
      <c r="J12" s="83"/>
    </row>
    <row r="13" spans="1:16" ht="14.25" customHeight="1" x14ac:dyDescent="0.2">
      <c r="B13" s="82" t="s">
        <v>92</v>
      </c>
      <c r="C13" s="94"/>
      <c r="D13" s="83"/>
      <c r="E13" s="80"/>
      <c r="F13" s="94"/>
      <c r="G13" s="83"/>
      <c r="H13" s="80"/>
      <c r="I13" s="94"/>
      <c r="J13" s="83"/>
    </row>
    <row r="14" spans="1:16" ht="14.25" customHeight="1" x14ac:dyDescent="0.2">
      <c r="B14" s="90" t="s">
        <v>93</v>
      </c>
      <c r="C14" s="93"/>
      <c r="D14" s="83"/>
      <c r="E14" s="80"/>
      <c r="F14" s="93"/>
      <c r="G14" s="83"/>
      <c r="H14" s="80"/>
      <c r="I14" s="93"/>
      <c r="J14" s="83"/>
    </row>
    <row r="15" spans="1:16" ht="14.25" customHeight="1" x14ac:dyDescent="0.2">
      <c r="B15" s="126" t="s">
        <v>94</v>
      </c>
      <c r="C15" s="131">
        <f>SUM(C11:C14)</f>
        <v>0</v>
      </c>
      <c r="D15" s="132"/>
      <c r="E15" s="133"/>
      <c r="F15" s="131">
        <f>SUM(F11:F14)</f>
        <v>0</v>
      </c>
      <c r="G15" s="132"/>
      <c r="H15" s="133"/>
      <c r="I15" s="131">
        <f>SUM(I11:I14)</f>
        <v>0</v>
      </c>
      <c r="J15" s="132"/>
    </row>
    <row r="16" spans="1:16" ht="14.25" customHeight="1" x14ac:dyDescent="0.2">
      <c r="B16" s="140" t="s">
        <v>17</v>
      </c>
      <c r="C16" s="141">
        <f>C15+C9</f>
        <v>0</v>
      </c>
      <c r="D16" s="142" t="str">
        <f>IF(OR(C16=0,C$9=0)," - ",C16/C$9)</f>
        <v xml:space="preserve"> - </v>
      </c>
      <c r="E16" s="143"/>
      <c r="F16" s="141">
        <f>F15+F9</f>
        <v>0</v>
      </c>
      <c r="G16" s="142" t="str">
        <f>IF(OR(F16=0,F$9=0)," - ",F16/F$9)</f>
        <v xml:space="preserve"> - </v>
      </c>
      <c r="H16" s="143"/>
      <c r="I16" s="141">
        <f>I15+I9</f>
        <v>0</v>
      </c>
      <c r="J16" s="142" t="str">
        <f>IF(OR(I16=0,I$9=0)," - ",I16/I$9)</f>
        <v xml:space="preserve"> - </v>
      </c>
    </row>
    <row r="17" spans="2:10" ht="14.25" customHeight="1" x14ac:dyDescent="0.2">
      <c r="B17" s="28" t="s">
        <v>31</v>
      </c>
      <c r="C17" s="28"/>
      <c r="D17" s="28"/>
      <c r="E17" s="28"/>
      <c r="F17" s="28"/>
      <c r="G17" s="28"/>
      <c r="H17" s="28"/>
      <c r="I17" s="28"/>
      <c r="J17" s="28"/>
    </row>
    <row r="18" spans="2:10" ht="14.25" customHeight="1" x14ac:dyDescent="0.2">
      <c r="B18" s="89" t="s">
        <v>95</v>
      </c>
      <c r="C18" s="91"/>
      <c r="D18" s="84"/>
      <c r="E18" s="80"/>
      <c r="F18" s="80"/>
      <c r="G18" s="84"/>
      <c r="H18" s="80"/>
      <c r="I18" s="80"/>
      <c r="J18" s="84"/>
    </row>
    <row r="19" spans="2:10" ht="14.25" customHeight="1" x14ac:dyDescent="0.2">
      <c r="B19" s="87" t="s">
        <v>96</v>
      </c>
      <c r="C19" s="92"/>
      <c r="D19" s="83" t="str">
        <f t="shared" ref="D19:D36" si="0">IF(OR(C19=0,C$9=0)," - ",C19/C$9)</f>
        <v xml:space="preserve"> - </v>
      </c>
      <c r="E19" s="80"/>
      <c r="F19" s="92"/>
      <c r="G19" s="83" t="str">
        <f t="shared" ref="G19:G37" si="1">IF(OR(F19=0,F$9=0)," - ",F19/F$9)</f>
        <v xml:space="preserve"> - </v>
      </c>
      <c r="H19" s="80"/>
      <c r="I19" s="92"/>
      <c r="J19" s="83" t="str">
        <f t="shared" ref="J19:J37" si="2">IF(OR(I19=0,I$9=0)," - ",I19/I$9)</f>
        <v xml:space="preserve"> - </v>
      </c>
    </row>
    <row r="20" spans="2:10" ht="14.25" customHeight="1" x14ac:dyDescent="0.2">
      <c r="B20" s="87" t="s">
        <v>97</v>
      </c>
      <c r="C20" s="92"/>
      <c r="D20" s="83" t="str">
        <f t="shared" si="0"/>
        <v xml:space="preserve"> - </v>
      </c>
      <c r="E20" s="80"/>
      <c r="F20" s="92"/>
      <c r="G20" s="83" t="str">
        <f t="shared" si="1"/>
        <v xml:space="preserve"> - </v>
      </c>
      <c r="H20" s="80"/>
      <c r="I20" s="92"/>
      <c r="J20" s="83" t="str">
        <f t="shared" si="2"/>
        <v xml:space="preserve"> - </v>
      </c>
    </row>
    <row r="21" spans="2:10" ht="14.25" customHeight="1" x14ac:dyDescent="0.2">
      <c r="B21" s="87" t="s">
        <v>98</v>
      </c>
      <c r="C21" s="92"/>
      <c r="D21" s="83" t="str">
        <f t="shared" si="0"/>
        <v xml:space="preserve"> - </v>
      </c>
      <c r="E21" s="80"/>
      <c r="F21" s="92"/>
      <c r="G21" s="83" t="str">
        <f t="shared" si="1"/>
        <v xml:space="preserve"> - </v>
      </c>
      <c r="H21" s="80"/>
      <c r="I21" s="92"/>
      <c r="J21" s="83" t="str">
        <f t="shared" si="2"/>
        <v xml:space="preserve"> - </v>
      </c>
    </row>
    <row r="22" spans="2:10" ht="14.25" customHeight="1" x14ac:dyDescent="0.2">
      <c r="B22" s="87" t="s">
        <v>99</v>
      </c>
      <c r="C22" s="92"/>
      <c r="D22" s="83" t="str">
        <f t="shared" si="0"/>
        <v xml:space="preserve"> - </v>
      </c>
      <c r="E22" s="80"/>
      <c r="F22" s="92"/>
      <c r="G22" s="83" t="str">
        <f t="shared" si="1"/>
        <v xml:space="preserve"> - </v>
      </c>
      <c r="H22" s="80"/>
      <c r="I22" s="92"/>
      <c r="J22" s="83" t="str">
        <f t="shared" si="2"/>
        <v xml:space="preserve"> - </v>
      </c>
    </row>
    <row r="23" spans="2:10" ht="14.25" customHeight="1" x14ac:dyDescent="0.2">
      <c r="B23" s="87" t="s">
        <v>100</v>
      </c>
      <c r="C23" s="92"/>
      <c r="D23" s="83" t="str">
        <f t="shared" si="0"/>
        <v xml:space="preserve"> - </v>
      </c>
      <c r="E23" s="80"/>
      <c r="F23" s="92"/>
      <c r="G23" s="83" t="str">
        <f t="shared" si="1"/>
        <v xml:space="preserve"> - </v>
      </c>
      <c r="H23" s="80"/>
      <c r="I23" s="92"/>
      <c r="J23" s="83" t="str">
        <f t="shared" si="2"/>
        <v xml:space="preserve"> - </v>
      </c>
    </row>
    <row r="24" spans="2:10" ht="14.25" customHeight="1" x14ac:dyDescent="0.2">
      <c r="B24" s="87" t="s">
        <v>101</v>
      </c>
      <c r="C24" s="92"/>
      <c r="D24" s="83" t="str">
        <f t="shared" si="0"/>
        <v xml:space="preserve"> - </v>
      </c>
      <c r="E24" s="80"/>
      <c r="F24" s="92"/>
      <c r="G24" s="83" t="str">
        <f t="shared" si="1"/>
        <v xml:space="preserve"> - </v>
      </c>
      <c r="H24" s="80"/>
      <c r="I24" s="92"/>
      <c r="J24" s="83" t="str">
        <f t="shared" si="2"/>
        <v xml:space="preserve"> - </v>
      </c>
    </row>
    <row r="25" spans="2:10" ht="14.25" customHeight="1" x14ac:dyDescent="0.2">
      <c r="B25" s="87" t="s">
        <v>102</v>
      </c>
      <c r="C25" s="92"/>
      <c r="D25" s="83" t="str">
        <f t="shared" si="0"/>
        <v xml:space="preserve"> - </v>
      </c>
      <c r="E25" s="80"/>
      <c r="F25" s="92"/>
      <c r="G25" s="83" t="str">
        <f t="shared" si="1"/>
        <v xml:space="preserve"> - </v>
      </c>
      <c r="H25" s="80"/>
      <c r="I25" s="92"/>
      <c r="J25" s="83" t="str">
        <f t="shared" si="2"/>
        <v xml:space="preserve"> - </v>
      </c>
    </row>
    <row r="26" spans="2:10" ht="14.25" customHeight="1" x14ac:dyDescent="0.2">
      <c r="B26" s="87" t="s">
        <v>103</v>
      </c>
      <c r="C26" s="92"/>
      <c r="D26" s="83" t="str">
        <f t="shared" si="0"/>
        <v xml:space="preserve"> - </v>
      </c>
      <c r="E26" s="80"/>
      <c r="F26" s="92"/>
      <c r="G26" s="83" t="str">
        <f t="shared" si="1"/>
        <v xml:space="preserve"> - </v>
      </c>
      <c r="H26" s="80"/>
      <c r="I26" s="92"/>
      <c r="J26" s="83" t="str">
        <f t="shared" si="2"/>
        <v xml:space="preserve"> - </v>
      </c>
    </row>
    <row r="27" spans="2:10" ht="14.25" customHeight="1" x14ac:dyDescent="0.2">
      <c r="B27" s="87" t="s">
        <v>104</v>
      </c>
      <c r="C27" s="92"/>
      <c r="D27" s="83" t="str">
        <f t="shared" si="0"/>
        <v xml:space="preserve"> - </v>
      </c>
      <c r="E27" s="80"/>
      <c r="F27" s="92"/>
      <c r="G27" s="83" t="str">
        <f t="shared" si="1"/>
        <v xml:space="preserve"> - </v>
      </c>
      <c r="H27" s="80"/>
      <c r="I27" s="92"/>
      <c r="J27" s="83" t="str">
        <f t="shared" si="2"/>
        <v xml:space="preserve"> - </v>
      </c>
    </row>
    <row r="28" spans="2:10" ht="14.25" customHeight="1" x14ac:dyDescent="0.2">
      <c r="B28" s="87" t="s">
        <v>105</v>
      </c>
      <c r="C28" s="92"/>
      <c r="D28" s="83" t="str">
        <f t="shared" si="0"/>
        <v xml:space="preserve"> - </v>
      </c>
      <c r="E28" s="80"/>
      <c r="F28" s="92"/>
      <c r="G28" s="83" t="str">
        <f t="shared" si="1"/>
        <v xml:space="preserve"> - </v>
      </c>
      <c r="H28" s="80"/>
      <c r="I28" s="92"/>
      <c r="J28" s="83" t="str">
        <f t="shared" si="2"/>
        <v xml:space="preserve"> - </v>
      </c>
    </row>
    <row r="29" spans="2:10" ht="14.25" customHeight="1" x14ac:dyDescent="0.2">
      <c r="B29" s="87" t="s">
        <v>106</v>
      </c>
      <c r="C29" s="92"/>
      <c r="D29" s="83" t="str">
        <f t="shared" si="0"/>
        <v xml:space="preserve"> - </v>
      </c>
      <c r="E29" s="80"/>
      <c r="F29" s="92"/>
      <c r="G29" s="83" t="str">
        <f t="shared" si="1"/>
        <v xml:space="preserve"> - </v>
      </c>
      <c r="H29" s="80"/>
      <c r="I29" s="92"/>
      <c r="J29" s="83" t="str">
        <f t="shared" si="2"/>
        <v xml:space="preserve"> - </v>
      </c>
    </row>
    <row r="30" spans="2:10" ht="14.25" customHeight="1" x14ac:dyDescent="0.2">
      <c r="B30" s="87" t="s">
        <v>107</v>
      </c>
      <c r="C30" s="92"/>
      <c r="D30" s="83" t="str">
        <f t="shared" si="0"/>
        <v xml:space="preserve"> - </v>
      </c>
      <c r="E30" s="80"/>
      <c r="F30" s="92"/>
      <c r="G30" s="83" t="str">
        <f t="shared" si="1"/>
        <v xml:space="preserve"> - </v>
      </c>
      <c r="H30" s="80"/>
      <c r="I30" s="92"/>
      <c r="J30" s="83" t="str">
        <f t="shared" si="2"/>
        <v xml:space="preserve"> - </v>
      </c>
    </row>
    <row r="31" spans="2:10" ht="14.25" customHeight="1" x14ac:dyDescent="0.2">
      <c r="B31" s="87" t="s">
        <v>108</v>
      </c>
      <c r="C31" s="92"/>
      <c r="D31" s="83" t="str">
        <f t="shared" si="0"/>
        <v xml:space="preserve"> - </v>
      </c>
      <c r="E31" s="80"/>
      <c r="F31" s="92"/>
      <c r="G31" s="83" t="str">
        <f t="shared" si="1"/>
        <v xml:space="preserve"> - </v>
      </c>
      <c r="H31" s="80"/>
      <c r="I31" s="92"/>
      <c r="J31" s="83" t="str">
        <f t="shared" si="2"/>
        <v xml:space="preserve"> - </v>
      </c>
    </row>
    <row r="32" spans="2:10" ht="14.25" customHeight="1" x14ac:dyDescent="0.2">
      <c r="B32" s="87" t="s">
        <v>109</v>
      </c>
      <c r="C32" s="92"/>
      <c r="D32" s="83" t="str">
        <f t="shared" si="0"/>
        <v xml:space="preserve"> - </v>
      </c>
      <c r="E32" s="80"/>
      <c r="F32" s="92"/>
      <c r="G32" s="83" t="str">
        <f t="shared" si="1"/>
        <v xml:space="preserve"> - </v>
      </c>
      <c r="H32" s="80"/>
      <c r="I32" s="92"/>
      <c r="J32" s="83" t="str">
        <f t="shared" si="2"/>
        <v xml:space="preserve"> - </v>
      </c>
    </row>
    <row r="33" spans="2:10" ht="14.25" customHeight="1" x14ac:dyDescent="0.2">
      <c r="B33" s="87" t="s">
        <v>110</v>
      </c>
      <c r="C33" s="92"/>
      <c r="D33" s="83" t="str">
        <f t="shared" si="0"/>
        <v xml:space="preserve"> - </v>
      </c>
      <c r="E33" s="80"/>
      <c r="F33" s="92"/>
      <c r="G33" s="83" t="str">
        <f t="shared" si="1"/>
        <v xml:space="preserve"> - </v>
      </c>
      <c r="H33" s="80"/>
      <c r="I33" s="92"/>
      <c r="J33" s="83" t="str">
        <f t="shared" si="2"/>
        <v xml:space="preserve"> - </v>
      </c>
    </row>
    <row r="34" spans="2:10" ht="14.25" customHeight="1" x14ac:dyDescent="0.2">
      <c r="B34" s="87" t="s">
        <v>111</v>
      </c>
      <c r="C34" s="92"/>
      <c r="D34" s="83" t="str">
        <f t="shared" si="0"/>
        <v xml:space="preserve"> - </v>
      </c>
      <c r="E34" s="80"/>
      <c r="F34" s="92"/>
      <c r="G34" s="83" t="str">
        <f t="shared" si="1"/>
        <v xml:space="preserve"> - </v>
      </c>
      <c r="H34" s="80"/>
      <c r="I34" s="92"/>
      <c r="J34" s="83" t="str">
        <f t="shared" si="2"/>
        <v xml:space="preserve"> - </v>
      </c>
    </row>
    <row r="35" spans="2:10" ht="14.25" customHeight="1" x14ac:dyDescent="0.2">
      <c r="B35" s="87" t="s">
        <v>112</v>
      </c>
      <c r="C35" s="92"/>
      <c r="D35" s="83" t="str">
        <f t="shared" si="0"/>
        <v xml:space="preserve"> - </v>
      </c>
      <c r="E35" s="80"/>
      <c r="F35" s="92"/>
      <c r="G35" s="83" t="str">
        <f t="shared" si="1"/>
        <v xml:space="preserve"> - </v>
      </c>
      <c r="H35" s="80"/>
      <c r="I35" s="92"/>
      <c r="J35" s="83" t="str">
        <f t="shared" si="2"/>
        <v xml:space="preserve"> - </v>
      </c>
    </row>
    <row r="36" spans="2:10" ht="14.25" customHeight="1" x14ac:dyDescent="0.2">
      <c r="B36" s="90" t="s">
        <v>113</v>
      </c>
      <c r="C36" s="93"/>
      <c r="D36" s="83" t="str">
        <f t="shared" si="0"/>
        <v xml:space="preserve"> - </v>
      </c>
      <c r="E36" s="80"/>
      <c r="F36" s="93"/>
      <c r="G36" s="83" t="str">
        <f t="shared" si="1"/>
        <v xml:space="preserve"> - </v>
      </c>
      <c r="H36" s="80"/>
      <c r="I36" s="93"/>
      <c r="J36" s="83" t="str">
        <f t="shared" si="2"/>
        <v xml:space="preserve"> - </v>
      </c>
    </row>
    <row r="37" spans="2:10" ht="14.25" customHeight="1" x14ac:dyDescent="0.2">
      <c r="B37" s="126" t="s">
        <v>114</v>
      </c>
      <c r="C37" s="127">
        <f>SUM(C19:C36)</f>
        <v>0</v>
      </c>
      <c r="D37" s="128" t="str">
        <f>IF(OR(C37=0,C$9=0)," - ",C37/C$9)</f>
        <v xml:space="preserve"> - </v>
      </c>
      <c r="E37" s="129"/>
      <c r="F37" s="127">
        <f>SUM(F19:F36)</f>
        <v>0</v>
      </c>
      <c r="G37" s="128" t="str">
        <f t="shared" si="1"/>
        <v xml:space="preserve"> - </v>
      </c>
      <c r="H37" s="129"/>
      <c r="I37" s="127">
        <f>SUM(I19:I36)</f>
        <v>0</v>
      </c>
      <c r="J37" s="128" t="str">
        <f t="shared" si="2"/>
        <v xml:space="preserve"> - </v>
      </c>
    </row>
    <row r="38" spans="2:10" ht="14.25" customHeight="1" x14ac:dyDescent="0.2">
      <c r="B38" s="89" t="s">
        <v>116</v>
      </c>
      <c r="C38" s="91"/>
      <c r="D38" s="84"/>
      <c r="E38" s="80"/>
      <c r="F38" s="91"/>
      <c r="G38" s="84"/>
      <c r="H38" s="80"/>
      <c r="I38" s="91"/>
      <c r="J38" s="84"/>
    </row>
    <row r="39" spans="2:10" ht="14.25" customHeight="1" x14ac:dyDescent="0.2">
      <c r="B39" s="87" t="s">
        <v>115</v>
      </c>
      <c r="C39" s="92"/>
      <c r="D39" s="83" t="str">
        <f>IF(OR(C39=0,C$9=0)," - ",C39/C$9)</f>
        <v xml:space="preserve"> - </v>
      </c>
      <c r="E39" s="80"/>
      <c r="F39" s="92"/>
      <c r="G39" s="83" t="str">
        <f>IF(OR(F39=0,F$9=0)," - ",F39/F$9)</f>
        <v xml:space="preserve"> - </v>
      </c>
      <c r="H39" s="80"/>
      <c r="I39" s="92"/>
      <c r="J39" s="83" t="str">
        <f>IF(OR(I39=0,I$9=0)," - ",I39/I$9)</f>
        <v xml:space="preserve"> - </v>
      </c>
    </row>
    <row r="40" spans="2:10" ht="14.25" customHeight="1" x14ac:dyDescent="0.2">
      <c r="B40" s="87" t="s">
        <v>18</v>
      </c>
      <c r="C40" s="93"/>
      <c r="D40" s="83" t="str">
        <f>IF(OR(C40=0,C$9=0)," - ",C40/C$9)</f>
        <v xml:space="preserve"> - </v>
      </c>
      <c r="E40" s="85"/>
      <c r="F40" s="93"/>
      <c r="G40" s="83" t="str">
        <f>IF(OR(F40=0,F$9=0)," - ",F40/F$9)</f>
        <v xml:space="preserve"> - </v>
      </c>
      <c r="H40" s="85"/>
      <c r="I40" s="93"/>
      <c r="J40" s="83" t="str">
        <f>IF(OR(I40=0,I$9=0)," - ",I40/I$9)</f>
        <v xml:space="preserve"> - </v>
      </c>
    </row>
    <row r="41" spans="2:10" ht="14.25" customHeight="1" x14ac:dyDescent="0.2">
      <c r="B41" s="130" t="s">
        <v>117</v>
      </c>
      <c r="C41" s="131">
        <f>SUM(C39:C40)</f>
        <v>0</v>
      </c>
      <c r="D41" s="132" t="str">
        <f>IF(OR(C41=0,C$9=0)," - ",C41/C$9)</f>
        <v xml:space="preserve"> - </v>
      </c>
      <c r="E41" s="133"/>
      <c r="F41" s="131">
        <f>SUM(F39:F40)</f>
        <v>0</v>
      </c>
      <c r="G41" s="132" t="str">
        <f>IF(OR(F41=0,F$9=0)," - ",F41/F$9)</f>
        <v xml:space="preserve"> - </v>
      </c>
      <c r="H41" s="133"/>
      <c r="I41" s="131">
        <f>SUM(I39:I40)</f>
        <v>0</v>
      </c>
      <c r="J41" s="132" t="str">
        <f>IF(OR(I41=0,I$9=0)," - ",I41/I$9)</f>
        <v xml:space="preserve"> - </v>
      </c>
    </row>
    <row r="42" spans="2:10" ht="14.25" customHeight="1" x14ac:dyDescent="0.2">
      <c r="B42" s="140" t="s">
        <v>118</v>
      </c>
      <c r="C42" s="141">
        <f>C37+C41</f>
        <v>0</v>
      </c>
      <c r="D42" s="142" t="str">
        <f>IF(OR(C42=0,C$9=0)," - ",C42/C$9)</f>
        <v xml:space="preserve"> - </v>
      </c>
      <c r="E42" s="143"/>
      <c r="F42" s="141">
        <f>F37+F41</f>
        <v>0</v>
      </c>
      <c r="G42" s="142" t="str">
        <f>IF(OR(F42=0,F$9=0)," - ",F42/F$9)</f>
        <v xml:space="preserve"> - </v>
      </c>
      <c r="H42" s="143"/>
      <c r="I42" s="141">
        <f>I37+I41</f>
        <v>0</v>
      </c>
      <c r="J42" s="142" t="str">
        <f>IF(OR(I42=0,I$9=0)," - ",I42/I$9)</f>
        <v xml:space="preserve"> - </v>
      </c>
    </row>
    <row r="43" spans="2:10" ht="14.25" customHeight="1" x14ac:dyDescent="0.2">
      <c r="B43" s="121" t="s">
        <v>119</v>
      </c>
      <c r="C43" s="122">
        <f>C16-C42</f>
        <v>0</v>
      </c>
      <c r="D43" s="123"/>
      <c r="E43" s="124"/>
      <c r="F43" s="122">
        <f>F16-F42</f>
        <v>0</v>
      </c>
      <c r="G43" s="123"/>
      <c r="H43" s="124"/>
      <c r="I43" s="122">
        <f>I16-I42</f>
        <v>0</v>
      </c>
      <c r="J43" s="123"/>
    </row>
    <row r="44" spans="2:10" ht="14.25" customHeight="1" x14ac:dyDescent="0.2">
      <c r="B44" s="82" t="s">
        <v>120</v>
      </c>
      <c r="C44" s="93"/>
      <c r="D44" s="84"/>
      <c r="E44" s="80"/>
      <c r="F44" s="93"/>
      <c r="G44" s="84"/>
      <c r="H44" s="80"/>
      <c r="I44" s="93"/>
      <c r="J44" s="84"/>
    </row>
    <row r="45" spans="2:10" ht="14.25" customHeight="1" x14ac:dyDescent="0.2">
      <c r="B45" s="144" t="s">
        <v>19</v>
      </c>
      <c r="C45" s="145">
        <f>C43-C44</f>
        <v>0</v>
      </c>
      <c r="D45" s="146"/>
      <c r="E45" s="147"/>
      <c r="F45" s="145">
        <f>F43-F44</f>
        <v>0</v>
      </c>
      <c r="G45" s="146"/>
      <c r="H45" s="147"/>
      <c r="I45" s="145">
        <f>I43-I44</f>
        <v>0</v>
      </c>
      <c r="J45" s="146"/>
    </row>
    <row r="46" spans="2:10" ht="14.25" customHeight="1" x14ac:dyDescent="0.2">
      <c r="B46" s="82" t="s">
        <v>121</v>
      </c>
      <c r="C46" s="92"/>
      <c r="D46" s="84"/>
      <c r="E46" s="80"/>
      <c r="F46" s="92"/>
      <c r="G46" s="84"/>
      <c r="H46" s="80"/>
      <c r="I46" s="92"/>
      <c r="J46" s="84"/>
    </row>
    <row r="47" spans="2:10" ht="14.25" customHeight="1" thickBot="1" x14ac:dyDescent="0.25">
      <c r="B47" s="121" t="s">
        <v>122</v>
      </c>
      <c r="C47" s="134">
        <f>C45-C46</f>
        <v>0</v>
      </c>
      <c r="D47" s="123"/>
      <c r="E47" s="124"/>
      <c r="F47" s="134">
        <f>F45-F46</f>
        <v>0</v>
      </c>
      <c r="G47" s="123"/>
      <c r="H47" s="124"/>
      <c r="I47" s="134">
        <f>I45-I46</f>
        <v>0</v>
      </c>
      <c r="J47" s="125"/>
    </row>
    <row r="48" spans="2:10" ht="15" thickTop="1" x14ac:dyDescent="0.2">
      <c r="B48" s="80"/>
      <c r="C48" s="80"/>
      <c r="D48" s="84"/>
      <c r="E48" s="80"/>
      <c r="F48" s="80"/>
      <c r="G48" s="84"/>
      <c r="H48" s="80"/>
      <c r="I48" s="80"/>
      <c r="J48" s="84"/>
    </row>
    <row r="49" spans="1:11" x14ac:dyDescent="0.2">
      <c r="B49" s="88"/>
      <c r="C49" s="88"/>
      <c r="D49" s="88"/>
      <c r="E49" s="88"/>
      <c r="F49" s="88"/>
      <c r="G49" s="88"/>
      <c r="H49" s="88"/>
      <c r="I49" s="88"/>
      <c r="J49" s="88"/>
    </row>
    <row r="50" spans="1:11" ht="15.75" x14ac:dyDescent="0.25">
      <c r="A50" s="3" t="s">
        <v>5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4"/>
      <c r="B51" s="6" t="s">
        <v>26</v>
      </c>
    </row>
    <row r="52" spans="1:11" x14ac:dyDescent="0.2">
      <c r="A52" s="4"/>
      <c r="B52" s="5"/>
    </row>
    <row r="53" spans="1:11" x14ac:dyDescent="0.2">
      <c r="A53" s="110" t="s">
        <v>4</v>
      </c>
      <c r="B53" s="98" t="s">
        <v>24</v>
      </c>
    </row>
  </sheetData>
  <hyperlinks>
    <hyperlink ref="B53" r:id="rId1" xr:uid="{00000000-0004-0000-0A00-000000000000}"/>
  </hyperlinks>
  <printOptions horizontalCentered="1"/>
  <pageMargins left="0.5" right="0.5" top="0.75" bottom="0.75" header="0.3" footer="0.3"/>
  <pageSetup scale="96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54"/>
  <sheetViews>
    <sheetView showGridLines="0" workbookViewId="0">
      <selection activeCell="A2" sqref="A2"/>
    </sheetView>
  </sheetViews>
  <sheetFormatPr defaultRowHeight="14.25" x14ac:dyDescent="0.2"/>
  <cols>
    <col min="1" max="1" width="7.875" customWidth="1"/>
    <col min="2" max="2" width="53.625" customWidth="1"/>
    <col min="3" max="4" width="12.75" customWidth="1"/>
    <col min="5" max="5" width="2.875" customWidth="1"/>
  </cols>
  <sheetData>
    <row r="1" spans="1:14" ht="22.5" customHeight="1" x14ac:dyDescent="0.2">
      <c r="A1" s="100" t="s">
        <v>163</v>
      </c>
      <c r="B1" s="100"/>
      <c r="C1" s="100"/>
      <c r="D1" s="100"/>
      <c r="E1" s="100"/>
      <c r="N1" s="79"/>
    </row>
    <row r="3" spans="1:14" s="37" customFormat="1" ht="14.25" customHeight="1" x14ac:dyDescent="0.2">
      <c r="B3" s="28" t="s">
        <v>33</v>
      </c>
      <c r="C3" s="28" t="s">
        <v>0</v>
      </c>
      <c r="D3" s="28" t="s">
        <v>1</v>
      </c>
      <c r="G3" s="108"/>
      <c r="H3" s="109"/>
    </row>
    <row r="4" spans="1:14" s="37" customFormat="1" ht="14.25" customHeight="1" x14ac:dyDescent="0.2">
      <c r="B4" s="148" t="s">
        <v>123</v>
      </c>
      <c r="C4" s="95"/>
      <c r="D4" s="95"/>
    </row>
    <row r="5" spans="1:14" s="37" customFormat="1" ht="14.25" customHeight="1" x14ac:dyDescent="0.2">
      <c r="B5" s="82" t="s">
        <v>124</v>
      </c>
      <c r="C5" s="96">
        <v>11874</v>
      </c>
      <c r="D5" s="96"/>
    </row>
    <row r="6" spans="1:14" s="37" customFormat="1" ht="14.25" customHeight="1" x14ac:dyDescent="0.2">
      <c r="B6" s="82" t="s">
        <v>126</v>
      </c>
      <c r="C6" s="97"/>
      <c r="D6" s="97"/>
    </row>
    <row r="7" spans="1:14" s="37" customFormat="1" ht="14.25" customHeight="1" x14ac:dyDescent="0.2">
      <c r="B7" s="82" t="s">
        <v>127</v>
      </c>
      <c r="C7" s="97"/>
      <c r="D7" s="97"/>
    </row>
    <row r="8" spans="1:14" s="37" customFormat="1" ht="14.25" customHeight="1" x14ac:dyDescent="0.2">
      <c r="B8" s="82" t="s">
        <v>128</v>
      </c>
      <c r="C8" s="97"/>
      <c r="D8" s="97"/>
    </row>
    <row r="9" spans="1:14" s="37" customFormat="1" ht="14.25" customHeight="1" x14ac:dyDescent="0.2">
      <c r="B9" s="82" t="s">
        <v>130</v>
      </c>
      <c r="C9" s="119"/>
      <c r="D9" s="119"/>
    </row>
    <row r="10" spans="1:14" s="37" customFormat="1" ht="14.25" customHeight="1" x14ac:dyDescent="0.2">
      <c r="B10" s="172" t="s">
        <v>135</v>
      </c>
      <c r="C10" s="149">
        <f>SUM(C5:C9)</f>
        <v>11874</v>
      </c>
      <c r="D10" s="149">
        <f>SUM(D5:D9)</f>
        <v>0</v>
      </c>
    </row>
    <row r="11" spans="1:14" s="37" customFormat="1" ht="14.25" customHeight="1" x14ac:dyDescent="0.2">
      <c r="B11" s="148" t="s">
        <v>131</v>
      </c>
      <c r="C11" s="95"/>
      <c r="D11" s="95"/>
    </row>
    <row r="12" spans="1:14" s="37" customFormat="1" ht="14.25" customHeight="1" x14ac:dyDescent="0.2">
      <c r="B12" s="82" t="s">
        <v>129</v>
      </c>
      <c r="C12" s="96">
        <v>1208</v>
      </c>
      <c r="D12" s="96"/>
    </row>
    <row r="13" spans="1:14" s="37" customFormat="1" ht="14.25" customHeight="1" x14ac:dyDescent="0.2">
      <c r="B13" s="82" t="s">
        <v>132</v>
      </c>
      <c r="C13" s="97">
        <v>15340</v>
      </c>
      <c r="D13" s="97"/>
    </row>
    <row r="14" spans="1:14" s="37" customFormat="1" ht="14.25" customHeight="1" x14ac:dyDescent="0.2">
      <c r="B14" s="82" t="s">
        <v>133</v>
      </c>
      <c r="C14" s="97">
        <v>-2200</v>
      </c>
      <c r="D14" s="97"/>
    </row>
    <row r="15" spans="1:14" s="37" customFormat="1" ht="14.25" customHeight="1" x14ac:dyDescent="0.2">
      <c r="B15" s="82" t="s">
        <v>134</v>
      </c>
      <c r="C15" s="119"/>
      <c r="D15" s="119"/>
    </row>
    <row r="16" spans="1:14" s="37" customFormat="1" ht="14.25" customHeight="1" x14ac:dyDescent="0.2">
      <c r="B16" s="126" t="s">
        <v>136</v>
      </c>
      <c r="C16" s="150">
        <f>SUM(C12:C15)</f>
        <v>14348</v>
      </c>
      <c r="D16" s="150">
        <f>SUM(D12:D15)</f>
        <v>0</v>
      </c>
    </row>
    <row r="17" spans="2:4" s="37" customFormat="1" ht="14.25" customHeight="1" x14ac:dyDescent="0.2">
      <c r="B17" s="148" t="s">
        <v>137</v>
      </c>
      <c r="C17" s="95"/>
      <c r="D17" s="95"/>
    </row>
    <row r="18" spans="2:4" s="37" customFormat="1" ht="14.25" customHeight="1" x14ac:dyDescent="0.2">
      <c r="B18" s="82" t="s">
        <v>138</v>
      </c>
      <c r="C18" s="96"/>
      <c r="D18" s="96"/>
    </row>
    <row r="19" spans="2:4" s="37" customFormat="1" ht="14.25" customHeight="1" x14ac:dyDescent="0.2">
      <c r="B19" s="82" t="s">
        <v>139</v>
      </c>
      <c r="C19" s="119"/>
      <c r="D19" s="119"/>
    </row>
    <row r="20" spans="2:4" s="37" customFormat="1" ht="14.25" customHeight="1" x14ac:dyDescent="0.2">
      <c r="B20" s="130" t="s">
        <v>22</v>
      </c>
      <c r="C20" s="151">
        <f>SUM(C18:C19)</f>
        <v>0</v>
      </c>
      <c r="D20" s="151">
        <f>SUM(D18:D19)</f>
        <v>0</v>
      </c>
    </row>
    <row r="21" spans="2:4" s="37" customFormat="1" ht="14.25" customHeight="1" x14ac:dyDescent="0.2">
      <c r="B21" s="117" t="s">
        <v>140</v>
      </c>
      <c r="C21" s="118">
        <f>C10+C16+C20</f>
        <v>26222</v>
      </c>
      <c r="D21" s="118">
        <f>D10+D16+D20</f>
        <v>0</v>
      </c>
    </row>
    <row r="22" spans="2:4" s="37" customFormat="1" ht="14.25" customHeight="1" x14ac:dyDescent="0.2">
      <c r="B22" s="80"/>
      <c r="C22" s="80"/>
      <c r="D22" s="80"/>
    </row>
    <row r="23" spans="2:4" s="37" customFormat="1" ht="14.25" customHeight="1" x14ac:dyDescent="0.2">
      <c r="B23" s="28" t="s">
        <v>141</v>
      </c>
      <c r="C23" s="28"/>
      <c r="D23" s="28"/>
    </row>
    <row r="24" spans="2:4" s="37" customFormat="1" ht="14.25" customHeight="1" x14ac:dyDescent="0.2">
      <c r="B24" s="148" t="s">
        <v>142</v>
      </c>
      <c r="C24" s="95"/>
      <c r="D24" s="95"/>
    </row>
    <row r="25" spans="2:4" s="37" customFormat="1" ht="14.25" customHeight="1" x14ac:dyDescent="0.2">
      <c r="B25" s="82" t="s">
        <v>143</v>
      </c>
      <c r="C25" s="96">
        <v>8060</v>
      </c>
      <c r="D25" s="96"/>
    </row>
    <row r="26" spans="2:4" s="37" customFormat="1" ht="14.25" customHeight="1" x14ac:dyDescent="0.2">
      <c r="B26" s="82" t="s">
        <v>144</v>
      </c>
      <c r="C26" s="97"/>
      <c r="D26" s="97"/>
    </row>
    <row r="27" spans="2:4" s="37" customFormat="1" ht="14.25" customHeight="1" x14ac:dyDescent="0.2">
      <c r="B27" s="82" t="s">
        <v>145</v>
      </c>
      <c r="C27" s="97">
        <v>3145</v>
      </c>
      <c r="D27" s="97"/>
    </row>
    <row r="28" spans="2:4" s="37" customFormat="1" ht="14.25" customHeight="1" x14ac:dyDescent="0.2">
      <c r="B28" s="82" t="s">
        <v>146</v>
      </c>
      <c r="C28" s="97"/>
      <c r="D28" s="97"/>
    </row>
    <row r="29" spans="2:4" s="37" customFormat="1" ht="14.25" customHeight="1" x14ac:dyDescent="0.2">
      <c r="B29" s="82" t="s">
        <v>147</v>
      </c>
      <c r="C29" s="97"/>
      <c r="D29" s="97"/>
    </row>
    <row r="30" spans="2:4" s="37" customFormat="1" ht="14.25" customHeight="1" x14ac:dyDescent="0.2">
      <c r="B30" s="82" t="s">
        <v>148</v>
      </c>
      <c r="C30" s="119"/>
      <c r="D30" s="119"/>
    </row>
    <row r="31" spans="2:4" s="37" customFormat="1" ht="14.25" customHeight="1" x14ac:dyDescent="0.2">
      <c r="B31" s="126" t="s">
        <v>149</v>
      </c>
      <c r="C31" s="150">
        <f>SUM(C25:C30)</f>
        <v>11205</v>
      </c>
      <c r="D31" s="150">
        <f>SUM(D25:D30)</f>
        <v>0</v>
      </c>
    </row>
    <row r="32" spans="2:4" s="37" customFormat="1" ht="14.25" customHeight="1" x14ac:dyDescent="0.2">
      <c r="B32" s="148" t="s">
        <v>150</v>
      </c>
      <c r="C32" s="95"/>
      <c r="D32" s="95"/>
    </row>
    <row r="33" spans="2:4" s="37" customFormat="1" ht="14.25" customHeight="1" x14ac:dyDescent="0.2">
      <c r="B33" s="82" t="s">
        <v>150</v>
      </c>
      <c r="C33" s="96">
        <v>3450</v>
      </c>
      <c r="D33" s="96"/>
    </row>
    <row r="34" spans="2:4" s="37" customFormat="1" ht="14.25" customHeight="1" x14ac:dyDescent="0.2">
      <c r="B34" s="82" t="s">
        <v>138</v>
      </c>
      <c r="C34" s="119"/>
      <c r="D34" s="119"/>
    </row>
    <row r="35" spans="2:4" s="37" customFormat="1" ht="14.25" customHeight="1" x14ac:dyDescent="0.2">
      <c r="B35" s="126" t="s">
        <v>151</v>
      </c>
      <c r="C35" s="150">
        <f>SUM(C33:C34)</f>
        <v>3450</v>
      </c>
      <c r="D35" s="150">
        <f>SUM(D33:D34)</f>
        <v>0</v>
      </c>
    </row>
    <row r="36" spans="2:4" s="37" customFormat="1" ht="14.25" customHeight="1" x14ac:dyDescent="0.2">
      <c r="B36" s="148" t="s">
        <v>152</v>
      </c>
      <c r="C36" s="95"/>
      <c r="D36" s="95"/>
    </row>
    <row r="37" spans="2:4" s="37" customFormat="1" ht="14.25" customHeight="1" x14ac:dyDescent="0.2">
      <c r="B37" s="82" t="s">
        <v>153</v>
      </c>
      <c r="C37" s="96">
        <v>7178</v>
      </c>
      <c r="D37" s="96"/>
    </row>
    <row r="38" spans="2:4" s="37" customFormat="1" ht="14.25" customHeight="1" x14ac:dyDescent="0.2">
      <c r="B38" s="82" t="s">
        <v>154</v>
      </c>
      <c r="C38" s="119">
        <v>4389</v>
      </c>
      <c r="D38" s="119"/>
    </row>
    <row r="39" spans="2:4" s="37" customFormat="1" ht="14.25" customHeight="1" x14ac:dyDescent="0.2">
      <c r="B39" s="130" t="s">
        <v>155</v>
      </c>
      <c r="C39" s="151">
        <f>SUM(C37:C38)</f>
        <v>11567</v>
      </c>
      <c r="D39" s="151">
        <f>SUM(D37:D38)</f>
        <v>0</v>
      </c>
    </row>
    <row r="40" spans="2:4" s="37" customFormat="1" ht="14.25" customHeight="1" x14ac:dyDescent="0.2">
      <c r="B40" s="117" t="s">
        <v>156</v>
      </c>
      <c r="C40" s="118">
        <f>C31+C35+C39</f>
        <v>26222</v>
      </c>
      <c r="D40" s="118">
        <f>D31+D35+D39</f>
        <v>0</v>
      </c>
    </row>
    <row r="41" spans="2:4" s="37" customFormat="1" ht="14.25" customHeight="1" x14ac:dyDescent="0.2">
      <c r="B41" s="80"/>
      <c r="C41" s="80"/>
      <c r="D41" s="86" t="s">
        <v>23</v>
      </c>
    </row>
    <row r="42" spans="2:4" s="37" customFormat="1" ht="14.25" customHeight="1" x14ac:dyDescent="0.2">
      <c r="B42" s="28" t="s">
        <v>157</v>
      </c>
      <c r="C42" s="28"/>
      <c r="D42" s="28"/>
    </row>
    <row r="43" spans="2:4" s="37" customFormat="1" ht="14.25" customHeight="1" x14ac:dyDescent="0.2">
      <c r="B43" s="120" t="s">
        <v>158</v>
      </c>
      <c r="C43" s="152">
        <f>IF(C21=0,"",(C31+C35)/C21)</f>
        <v>0.55888185493097398</v>
      </c>
      <c r="D43" s="152" t="str">
        <f>IF(D21=0,"",(D31+D35)/D21)</f>
        <v/>
      </c>
    </row>
    <row r="44" spans="2:4" s="37" customFormat="1" ht="14.25" customHeight="1" x14ac:dyDescent="0.2">
      <c r="B44" s="120" t="s">
        <v>162</v>
      </c>
      <c r="C44" s="152">
        <f>IF(C31=0,"",C10/C31)</f>
        <v>1.0597054886211512</v>
      </c>
      <c r="D44" s="152" t="str">
        <f>IF(D31=0,"",D10/D31)</f>
        <v/>
      </c>
    </row>
    <row r="45" spans="2:4" s="37" customFormat="1" ht="14.25" customHeight="1" x14ac:dyDescent="0.2">
      <c r="B45" s="120" t="s">
        <v>159</v>
      </c>
      <c r="C45" s="153">
        <f>C10-C31</f>
        <v>669</v>
      </c>
      <c r="D45" s="153">
        <f>D10-D31</f>
        <v>0</v>
      </c>
    </row>
    <row r="46" spans="2:4" s="37" customFormat="1" ht="14.25" customHeight="1" x14ac:dyDescent="0.2">
      <c r="B46" s="120" t="s">
        <v>160</v>
      </c>
      <c r="C46" s="152">
        <f>IF(C39=0,"",C21/C39)</f>
        <v>2.2669663698452496</v>
      </c>
      <c r="D46" s="152" t="str">
        <f>IF(D39=0,"",D21/D39)</f>
        <v/>
      </c>
    </row>
    <row r="47" spans="2:4" s="37" customFormat="1" ht="14.25" customHeight="1" x14ac:dyDescent="0.2">
      <c r="B47" s="120" t="s">
        <v>161</v>
      </c>
      <c r="C47" s="152">
        <f>IF(C39=0,"",(C31+C35)/C39)</f>
        <v>1.2669663698452494</v>
      </c>
      <c r="D47" s="152" t="str">
        <f>IF(D39=0,"",(D31+D35)/D39)</f>
        <v/>
      </c>
    </row>
    <row r="49" spans="1:7" x14ac:dyDescent="0.2">
      <c r="A49" s="115"/>
      <c r="B49" s="115"/>
      <c r="C49" s="115"/>
      <c r="D49" s="115"/>
      <c r="E49" s="115"/>
      <c r="F49" s="115"/>
      <c r="G49" s="115"/>
    </row>
    <row r="50" spans="1:7" ht="15.75" x14ac:dyDescent="0.25">
      <c r="A50" s="161"/>
      <c r="B50" s="161"/>
      <c r="C50" s="161"/>
      <c r="D50" s="161"/>
      <c r="E50" s="161"/>
      <c r="F50" s="115"/>
      <c r="G50" s="115"/>
    </row>
    <row r="51" spans="1:7" x14ac:dyDescent="0.2">
      <c r="A51" s="162"/>
      <c r="B51" s="163"/>
      <c r="C51" s="115"/>
      <c r="D51" s="115"/>
      <c r="E51" s="115"/>
      <c r="F51" s="115"/>
      <c r="G51" s="115"/>
    </row>
    <row r="52" spans="1:7" x14ac:dyDescent="0.2">
      <c r="A52" s="162"/>
      <c r="B52" s="164"/>
      <c r="C52" s="115"/>
      <c r="D52" s="115"/>
      <c r="E52" s="115"/>
      <c r="F52" s="115"/>
      <c r="G52" s="115"/>
    </row>
    <row r="53" spans="1:7" x14ac:dyDescent="0.2">
      <c r="A53" s="109"/>
      <c r="B53" s="173"/>
      <c r="C53" s="115"/>
      <c r="D53" s="115"/>
      <c r="E53" s="115"/>
      <c r="F53" s="115"/>
      <c r="G53" s="115"/>
    </row>
    <row r="54" spans="1:7" x14ac:dyDescent="0.2">
      <c r="A54" s="115"/>
      <c r="B54" s="115"/>
      <c r="C54" s="115"/>
      <c r="D54" s="115"/>
      <c r="E54" s="115"/>
      <c r="F54" s="115"/>
      <c r="G54" s="115"/>
    </row>
  </sheetData>
  <printOptions horizontalCentered="1"/>
  <pageMargins left="0.5" right="0.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2"/>
  <sheetViews>
    <sheetView showGridLines="0" tabSelected="1" workbookViewId="0">
      <selection activeCell="O49" sqref="O49"/>
    </sheetView>
  </sheetViews>
  <sheetFormatPr defaultRowHeight="14.25" x14ac:dyDescent="0.2"/>
  <cols>
    <col min="1" max="1" width="7.875" customWidth="1"/>
    <col min="2" max="2" width="5.125" customWidth="1"/>
    <col min="3" max="3" width="34.75" customWidth="1"/>
    <col min="4" max="6" width="10.25" customWidth="1"/>
    <col min="7" max="7" width="2.875" customWidth="1"/>
  </cols>
  <sheetData>
    <row r="1" spans="1:10" ht="22.5" customHeight="1" x14ac:dyDescent="0.25">
      <c r="A1" s="100" t="s">
        <v>164</v>
      </c>
      <c r="B1" s="100"/>
      <c r="C1" s="100"/>
      <c r="D1" s="100"/>
      <c r="E1" s="100"/>
      <c r="F1" s="100"/>
      <c r="G1" s="100"/>
      <c r="I1" s="2"/>
    </row>
    <row r="3" spans="1:10" s="29" customFormat="1" ht="14.25" customHeight="1" x14ac:dyDescent="0.2">
      <c r="B3" s="18" t="s">
        <v>165</v>
      </c>
      <c r="C3" s="30"/>
      <c r="D3" s="21">
        <f>YEAR(D4)</f>
        <v>2015</v>
      </c>
      <c r="E3" s="21">
        <f>YEAR(E4)</f>
        <v>2016</v>
      </c>
      <c r="F3" s="21">
        <f>YEAR(F4)</f>
        <v>2017</v>
      </c>
      <c r="I3" s="108"/>
      <c r="J3" s="109"/>
    </row>
    <row r="4" spans="1:10" s="29" customFormat="1" ht="14.25" customHeight="1" x14ac:dyDescent="0.2">
      <c r="C4" s="29" t="s">
        <v>166</v>
      </c>
      <c r="D4" s="19">
        <v>42250</v>
      </c>
      <c r="E4" s="20">
        <f>EDATE(D4,12)</f>
        <v>42616</v>
      </c>
      <c r="F4" s="20">
        <f>EDATE(E4,12)</f>
        <v>42981</v>
      </c>
    </row>
    <row r="5" spans="1:10" s="29" customFormat="1" ht="14.25" customHeight="1" x14ac:dyDescent="0.2">
      <c r="C5" s="29" t="s">
        <v>168</v>
      </c>
      <c r="D5" s="25">
        <v>5000</v>
      </c>
      <c r="E5" s="34">
        <f>D6</f>
        <v>5000</v>
      </c>
      <c r="F5" s="34">
        <f>E6</f>
        <v>5000</v>
      </c>
    </row>
    <row r="6" spans="1:10" s="29" customFormat="1" ht="14.25" customHeight="1" x14ac:dyDescent="0.2">
      <c r="C6" s="29" t="s">
        <v>167</v>
      </c>
      <c r="D6" s="34">
        <f>D5+D44</f>
        <v>5000</v>
      </c>
      <c r="E6" s="34">
        <f>E5+E44</f>
        <v>5000</v>
      </c>
      <c r="F6" s="34">
        <f>F5+F44</f>
        <v>5000</v>
      </c>
    </row>
    <row r="7" spans="1:10" s="29" customFormat="1" ht="14.25" customHeight="1" x14ac:dyDescent="0.2"/>
    <row r="8" spans="1:10" s="29" customFormat="1" ht="14.25" customHeight="1" x14ac:dyDescent="0.2">
      <c r="B8" s="18" t="s">
        <v>169</v>
      </c>
      <c r="C8" s="30"/>
      <c r="D8" s="21">
        <f>D$3</f>
        <v>2015</v>
      </c>
      <c r="E8" s="21">
        <f t="shared" ref="E8:F8" si="0">E$3</f>
        <v>2016</v>
      </c>
      <c r="F8" s="21">
        <f t="shared" si="0"/>
        <v>2017</v>
      </c>
    </row>
    <row r="9" spans="1:10" s="29" customFormat="1" ht="14.25" customHeight="1" x14ac:dyDescent="0.2">
      <c r="B9" s="31" t="s">
        <v>170</v>
      </c>
      <c r="D9" s="8"/>
      <c r="E9" s="8"/>
      <c r="F9" s="8"/>
    </row>
    <row r="10" spans="1:10" s="29" customFormat="1" ht="14.25" customHeight="1" x14ac:dyDescent="0.2">
      <c r="C10" s="29" t="s">
        <v>171</v>
      </c>
      <c r="D10" s="25"/>
      <c r="E10" s="25"/>
      <c r="F10" s="25"/>
    </row>
    <row r="11" spans="1:10" s="29" customFormat="1" ht="14.25" customHeight="1" x14ac:dyDescent="0.2">
      <c r="C11" s="29" t="s">
        <v>172</v>
      </c>
      <c r="D11" s="26"/>
      <c r="E11" s="26"/>
      <c r="F11" s="26"/>
    </row>
    <row r="12" spans="1:10" s="29" customFormat="1" ht="14.25" customHeight="1" x14ac:dyDescent="0.2">
      <c r="C12" s="135" t="s">
        <v>173</v>
      </c>
      <c r="D12" s="116">
        <f>SUM(D9:D11)</f>
        <v>0</v>
      </c>
      <c r="E12" s="116">
        <f>SUM(E9:E11)</f>
        <v>0</v>
      </c>
      <c r="F12" s="116">
        <f>SUM(F9:F11)</f>
        <v>0</v>
      </c>
    </row>
    <row r="13" spans="1:10" s="29" customFormat="1" ht="14.25" customHeight="1" x14ac:dyDescent="0.2">
      <c r="B13" s="31" t="s">
        <v>174</v>
      </c>
      <c r="D13" s="8"/>
      <c r="E13" s="8"/>
      <c r="F13" s="8"/>
    </row>
    <row r="14" spans="1:10" s="29" customFormat="1" ht="14.25" customHeight="1" x14ac:dyDescent="0.2">
      <c r="C14" s="29" t="s">
        <v>175</v>
      </c>
      <c r="D14" s="25"/>
      <c r="E14" s="25"/>
      <c r="F14" s="25"/>
    </row>
    <row r="15" spans="1:10" s="29" customFormat="1" ht="14.25" customHeight="1" x14ac:dyDescent="0.2">
      <c r="C15" s="29" t="s">
        <v>176</v>
      </c>
      <c r="D15" s="25"/>
      <c r="E15" s="25"/>
      <c r="F15" s="25"/>
    </row>
    <row r="16" spans="1:10" s="29" customFormat="1" ht="14.25" customHeight="1" x14ac:dyDescent="0.2">
      <c r="C16" s="135" t="s">
        <v>177</v>
      </c>
      <c r="D16" s="116">
        <f>SUM(D13:D15)</f>
        <v>0</v>
      </c>
      <c r="E16" s="116">
        <f t="shared" ref="E16:F16" si="1">SUM(E13:E15)</f>
        <v>0</v>
      </c>
      <c r="F16" s="116">
        <f t="shared" si="1"/>
        <v>0</v>
      </c>
    </row>
    <row r="17" spans="1:6" s="29" customFormat="1" ht="14.25" customHeight="1" x14ac:dyDescent="0.2">
      <c r="B17" s="31" t="s">
        <v>178</v>
      </c>
      <c r="D17" s="8"/>
      <c r="E17" s="8"/>
      <c r="F17" s="8"/>
    </row>
    <row r="18" spans="1:6" s="29" customFormat="1" ht="14.25" customHeight="1" x14ac:dyDescent="0.2">
      <c r="C18" s="29" t="s">
        <v>179</v>
      </c>
      <c r="D18" s="25"/>
      <c r="E18" s="25"/>
      <c r="F18" s="25"/>
    </row>
    <row r="19" spans="1:6" s="29" customFormat="1" ht="14.25" customHeight="1" x14ac:dyDescent="0.2">
      <c r="C19" s="29" t="s">
        <v>180</v>
      </c>
      <c r="D19" s="25"/>
      <c r="E19" s="25"/>
      <c r="F19" s="25"/>
    </row>
    <row r="20" spans="1:6" s="29" customFormat="1" ht="14.25" customHeight="1" x14ac:dyDescent="0.2">
      <c r="C20" s="29" t="s">
        <v>181</v>
      </c>
      <c r="D20" s="25"/>
      <c r="E20" s="25"/>
      <c r="F20" s="25"/>
    </row>
    <row r="21" spans="1:6" s="29" customFormat="1" ht="14.25" customHeight="1" thickBot="1" x14ac:dyDescent="0.25">
      <c r="C21" s="135" t="s">
        <v>182</v>
      </c>
      <c r="D21" s="116">
        <f>SUM(D17:D20)</f>
        <v>0</v>
      </c>
      <c r="E21" s="116">
        <f t="shared" ref="E21:F21" si="2">SUM(E17:E20)</f>
        <v>0</v>
      </c>
      <c r="F21" s="116">
        <f t="shared" si="2"/>
        <v>0</v>
      </c>
    </row>
    <row r="22" spans="1:6" s="29" customFormat="1" ht="14.25" customHeight="1" thickTop="1" x14ac:dyDescent="0.2">
      <c r="B22" s="17" t="s">
        <v>183</v>
      </c>
      <c r="C22" s="17"/>
      <c r="D22" s="27">
        <f>D21+D16+D12</f>
        <v>0</v>
      </c>
      <c r="E22" s="27">
        <f t="shared" ref="E22:F22" si="3">E21+E16+E12</f>
        <v>0</v>
      </c>
      <c r="F22" s="27">
        <f t="shared" si="3"/>
        <v>0</v>
      </c>
    </row>
    <row r="23" spans="1:6" s="29" customFormat="1" ht="14.25" customHeight="1" x14ac:dyDescent="0.2"/>
    <row r="24" spans="1:6" s="29" customFormat="1" ht="14.25" customHeight="1" x14ac:dyDescent="0.2">
      <c r="B24" s="9" t="s">
        <v>184</v>
      </c>
      <c r="C24" s="32"/>
      <c r="D24" s="21">
        <f>D$3</f>
        <v>2015</v>
      </c>
      <c r="E24" s="21">
        <f t="shared" ref="E24:F24" si="4">E$3</f>
        <v>2016</v>
      </c>
      <c r="F24" s="21">
        <f t="shared" si="4"/>
        <v>2017</v>
      </c>
    </row>
    <row r="25" spans="1:6" s="29" customFormat="1" ht="14.25" customHeight="1" x14ac:dyDescent="0.2">
      <c r="B25" s="31" t="s">
        <v>185</v>
      </c>
      <c r="D25" s="8"/>
      <c r="E25" s="8"/>
      <c r="F25" s="8"/>
    </row>
    <row r="26" spans="1:6" s="29" customFormat="1" ht="14.25" customHeight="1" x14ac:dyDescent="0.2">
      <c r="C26" s="29" t="s">
        <v>186</v>
      </c>
      <c r="D26" s="25"/>
      <c r="E26" s="25"/>
      <c r="F26" s="25"/>
    </row>
    <row r="27" spans="1:6" s="29" customFormat="1" ht="14.25" customHeight="1" x14ac:dyDescent="0.2">
      <c r="C27" s="29" t="s">
        <v>187</v>
      </c>
      <c r="D27" s="25"/>
      <c r="E27" s="25"/>
      <c r="F27" s="25"/>
    </row>
    <row r="28" spans="1:6" s="29" customFormat="1" ht="14.25" customHeight="1" x14ac:dyDescent="0.2">
      <c r="C28" s="29" t="s">
        <v>188</v>
      </c>
      <c r="D28" s="25"/>
      <c r="E28" s="25"/>
      <c r="F28" s="25"/>
    </row>
    <row r="29" spans="1:6" s="29" customFormat="1" ht="14.25" customHeight="1" x14ac:dyDescent="0.2">
      <c r="C29" s="29" t="s">
        <v>189</v>
      </c>
      <c r="D29" s="25"/>
      <c r="E29" s="25"/>
      <c r="F29" s="25"/>
    </row>
    <row r="30" spans="1:6" s="29" customFormat="1" ht="14.25" customHeight="1" x14ac:dyDescent="0.2">
      <c r="A30" s="33"/>
      <c r="C30" s="29" t="s">
        <v>190</v>
      </c>
      <c r="D30" s="26"/>
      <c r="E30" s="26"/>
      <c r="F30" s="26"/>
    </row>
    <row r="31" spans="1:6" s="29" customFormat="1" ht="14.25" customHeight="1" x14ac:dyDescent="0.2">
      <c r="C31" s="135" t="s">
        <v>191</v>
      </c>
      <c r="D31" s="116">
        <f>SUM(D25:D30)</f>
        <v>0</v>
      </c>
      <c r="E31" s="116">
        <f>SUM(E25:E30)</f>
        <v>0</v>
      </c>
      <c r="F31" s="116">
        <f>SUM(F25:F30)</f>
        <v>0</v>
      </c>
    </row>
    <row r="32" spans="1:6" s="29" customFormat="1" ht="14.25" customHeight="1" x14ac:dyDescent="0.2">
      <c r="B32" s="31" t="s">
        <v>192</v>
      </c>
      <c r="D32" s="8"/>
      <c r="E32" s="8"/>
      <c r="F32" s="8"/>
    </row>
    <row r="33" spans="1:10" s="29" customFormat="1" ht="14.25" customHeight="1" x14ac:dyDescent="0.2">
      <c r="C33" s="29" t="s">
        <v>193</v>
      </c>
      <c r="D33" s="25"/>
      <c r="E33" s="25"/>
      <c r="F33" s="25"/>
    </row>
    <row r="34" spans="1:10" s="29" customFormat="1" ht="14.25" customHeight="1" x14ac:dyDescent="0.2">
      <c r="C34" s="29" t="s">
        <v>194</v>
      </c>
      <c r="D34" s="25"/>
      <c r="E34" s="25"/>
      <c r="F34" s="25"/>
    </row>
    <row r="35" spans="1:10" s="29" customFormat="1" ht="14.25" customHeight="1" x14ac:dyDescent="0.2">
      <c r="C35" s="29" t="s">
        <v>195</v>
      </c>
      <c r="D35" s="26"/>
      <c r="E35" s="26"/>
      <c r="F35" s="26"/>
    </row>
    <row r="36" spans="1:10" s="29" customFormat="1" ht="14.25" customHeight="1" x14ac:dyDescent="0.2">
      <c r="C36" s="135" t="s">
        <v>196</v>
      </c>
      <c r="D36" s="116">
        <f>SUM(D32:D35)</f>
        <v>0</v>
      </c>
      <c r="E36" s="116">
        <f>SUM(E32:E35)</f>
        <v>0</v>
      </c>
      <c r="F36" s="116">
        <f>SUM(F32:F35)</f>
        <v>0</v>
      </c>
    </row>
    <row r="37" spans="1:10" s="29" customFormat="1" ht="14.25" customHeight="1" x14ac:dyDescent="0.2">
      <c r="B37" s="31" t="s">
        <v>125</v>
      </c>
      <c r="D37" s="8"/>
      <c r="E37" s="8"/>
      <c r="F37" s="8"/>
    </row>
    <row r="38" spans="1:10" s="29" customFormat="1" ht="14.25" customHeight="1" x14ac:dyDescent="0.2">
      <c r="C38" s="29" t="s">
        <v>197</v>
      </c>
      <c r="D38" s="25"/>
      <c r="E38" s="25"/>
      <c r="F38" s="25"/>
    </row>
    <row r="39" spans="1:10" s="29" customFormat="1" ht="14.25" customHeight="1" x14ac:dyDescent="0.2">
      <c r="C39" s="29" t="s">
        <v>198</v>
      </c>
      <c r="D39" s="25"/>
      <c r="E39" s="25"/>
      <c r="F39" s="25"/>
    </row>
    <row r="40" spans="1:10" s="29" customFormat="1" ht="14.25" customHeight="1" x14ac:dyDescent="0.2">
      <c r="C40" s="29" t="s">
        <v>199</v>
      </c>
      <c r="D40" s="26"/>
      <c r="E40" s="26"/>
      <c r="F40" s="26"/>
    </row>
    <row r="41" spans="1:10" s="29" customFormat="1" ht="14.25" customHeight="1" thickBot="1" x14ac:dyDescent="0.25">
      <c r="C41" s="135" t="s">
        <v>200</v>
      </c>
      <c r="D41" s="116">
        <f>SUM(D37:D40)</f>
        <v>0</v>
      </c>
      <c r="E41" s="116">
        <f>SUM(E37:E40)</f>
        <v>0</v>
      </c>
      <c r="F41" s="116">
        <f>SUM(F37:F40)</f>
        <v>0</v>
      </c>
    </row>
    <row r="42" spans="1:10" s="29" customFormat="1" ht="14.25" customHeight="1" thickTop="1" thickBot="1" x14ac:dyDescent="0.25">
      <c r="B42" s="17" t="s">
        <v>201</v>
      </c>
      <c r="C42" s="17"/>
      <c r="D42" s="27">
        <f>D41+D36+D31</f>
        <v>0</v>
      </c>
      <c r="E42" s="27">
        <f t="shared" ref="E42:F42" si="5">E41+E36+E31</f>
        <v>0</v>
      </c>
      <c r="F42" s="27">
        <f t="shared" si="5"/>
        <v>0</v>
      </c>
    </row>
    <row r="43" spans="1:10" s="29" customFormat="1" ht="14.25" customHeight="1" thickBot="1" x14ac:dyDescent="0.25"/>
    <row r="44" spans="1:10" s="29" customFormat="1" ht="14.25" customHeight="1" thickTop="1" x14ac:dyDescent="0.2">
      <c r="B44" s="17" t="s">
        <v>202</v>
      </c>
      <c r="C44" s="17"/>
      <c r="D44" s="27">
        <f>D22-D42</f>
        <v>0</v>
      </c>
      <c r="E44" s="27">
        <f>E22-E42</f>
        <v>0</v>
      </c>
      <c r="F44" s="27">
        <f>F22-F42</f>
        <v>0</v>
      </c>
    </row>
    <row r="46" spans="1:10" x14ac:dyDescent="0.2">
      <c r="A46" s="115"/>
      <c r="B46" s="115"/>
      <c r="C46" s="115"/>
      <c r="D46" s="115"/>
      <c r="E46" s="115"/>
      <c r="F46" s="115"/>
      <c r="G46" s="115"/>
      <c r="H46" s="115"/>
      <c r="I46" s="115"/>
      <c r="J46" s="115"/>
    </row>
    <row r="47" spans="1:10" ht="15.75" x14ac:dyDescent="0.25">
      <c r="A47" s="161"/>
      <c r="B47" s="161"/>
      <c r="C47" s="161"/>
      <c r="D47" s="161"/>
      <c r="E47" s="161"/>
      <c r="F47" s="161"/>
      <c r="G47" s="161"/>
      <c r="H47" s="115"/>
      <c r="I47" s="115"/>
      <c r="J47" s="115"/>
    </row>
    <row r="48" spans="1:10" x14ac:dyDescent="0.2">
      <c r="A48" s="162"/>
      <c r="B48" s="163"/>
      <c r="C48" s="115"/>
      <c r="D48" s="115"/>
      <c r="E48" s="115"/>
      <c r="F48" s="115"/>
      <c r="G48" s="115"/>
      <c r="H48" s="115"/>
      <c r="I48" s="115"/>
      <c r="J48" s="115"/>
    </row>
    <row r="49" spans="1:10" x14ac:dyDescent="0.2">
      <c r="A49" s="162"/>
      <c r="B49" s="164"/>
      <c r="C49" s="115"/>
      <c r="D49" s="115"/>
      <c r="E49" s="115"/>
      <c r="F49" s="115"/>
      <c r="G49" s="115"/>
      <c r="H49" s="115"/>
      <c r="I49" s="115"/>
      <c r="J49" s="115"/>
    </row>
    <row r="50" spans="1:10" x14ac:dyDescent="0.2">
      <c r="A50" s="109"/>
      <c r="B50" s="173"/>
      <c r="C50" s="115"/>
      <c r="D50" s="115"/>
      <c r="E50" s="115"/>
      <c r="F50" s="115"/>
      <c r="G50" s="115"/>
      <c r="H50" s="115"/>
      <c r="I50" s="115"/>
      <c r="J50" s="115"/>
    </row>
    <row r="51" spans="1:10" x14ac:dyDescent="0.2">
      <c r="A51" s="115"/>
      <c r="B51" s="115"/>
      <c r="C51" s="115"/>
      <c r="D51" s="115"/>
      <c r="E51" s="115"/>
      <c r="F51" s="115"/>
      <c r="G51" s="115"/>
      <c r="H51" s="115"/>
      <c r="I51" s="115"/>
      <c r="J51" s="115"/>
    </row>
    <row r="52" spans="1:10" x14ac:dyDescent="0.2">
      <c r="A52" s="115"/>
      <c r="B52" s="115"/>
      <c r="C52" s="115"/>
      <c r="D52" s="115"/>
      <c r="E52" s="115"/>
      <c r="F52" s="115"/>
      <c r="G52" s="115"/>
      <c r="H52" s="115"/>
      <c r="I52" s="115"/>
      <c r="J52" s="115"/>
    </row>
  </sheetData>
  <printOptions horizontalCentered="1"/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Nổi bật</vt:lpstr>
      <vt:lpstr>PT thị trường</vt:lpstr>
      <vt:lpstr>Các mốc</vt:lpstr>
      <vt:lpstr>Dự báo doanh thu</vt:lpstr>
      <vt:lpstr>Dự báo doanh thu 3 năm</vt:lpstr>
      <vt:lpstr>Dự bán bán hàng năm đầu</vt:lpstr>
      <vt:lpstr>Lãi lỗ</vt:lpstr>
      <vt:lpstr>Cân bằng</vt:lpstr>
      <vt:lpstr>Dòng tiền</vt:lpstr>
      <vt:lpstr>'Các mốc'!Print_Area</vt:lpstr>
      <vt:lpstr>'Cân bằng'!Print_Area</vt:lpstr>
      <vt:lpstr>'Dòng tiền'!Print_Area</vt:lpstr>
      <vt:lpstr>'Dự bán bán hàng năm đầu'!Print_Area</vt:lpstr>
      <vt:lpstr>'Dự báo doanh thu'!Print_Area</vt:lpstr>
      <vt:lpstr>'Dự báo doanh thu 3 năm'!Print_Area</vt:lpstr>
      <vt:lpstr>'Lãi lỗ'!Print_Area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Plan Template</dc:title>
  <dc:creator>Vertex42.com</dc:creator>
  <dc:description>(c) 2017 Vertex42 LLC. All Rights Reserved.</dc:description>
  <cp:lastModifiedBy>Silver</cp:lastModifiedBy>
  <cp:lastPrinted>2016-06-13T21:49:32Z</cp:lastPrinted>
  <dcterms:created xsi:type="dcterms:W3CDTF">2015-07-09T18:07:32Z</dcterms:created>
  <dcterms:modified xsi:type="dcterms:W3CDTF">2020-01-04T04:37:47Z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2016 Vertex42 LLC</vt:lpwstr>
  </property>
  <property fmtid="{D5CDD505-2E9C-101B-9397-08002B2CF9AE}" pid="3" name="Version">
    <vt:lpwstr>1.0.3</vt:lpwstr>
  </property>
</Properties>
</file>